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filterPrivacy="1"/>
  <xr:revisionPtr revIDLastSave="0" documentId="13_ncr:1_{E3A8F19E-8356-4FF3-848B-18D4FD6EE294}" xr6:coauthVersionLast="45" xr6:coauthVersionMax="45" xr10:uidLastSave="{00000000-0000-0000-0000-000000000000}"/>
  <bookViews>
    <workbookView xWindow="1845" yWindow="675" windowWidth="26235" windowHeight="13515" xr2:uid="{00000000-000D-0000-FFFF-FFFF00000000}"/>
  </bookViews>
  <sheets>
    <sheet name="勤怠管理表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1" i="3" l="1"/>
  <c r="B41" i="3" s="1"/>
  <c r="A40" i="3"/>
  <c r="B40" i="3" s="1"/>
  <c r="AY39" i="3"/>
  <c r="A39" i="3" s="1"/>
  <c r="B39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B38" i="3" s="1"/>
  <c r="B22" i="3" l="1"/>
  <c r="B35" i="3"/>
  <c r="B21" i="3"/>
  <c r="B36" i="3"/>
  <c r="B31" i="3"/>
  <c r="B20" i="3"/>
  <c r="B30" i="3"/>
  <c r="B19" i="3"/>
  <c r="B29" i="3"/>
  <c r="B15" i="3"/>
  <c r="B28" i="3"/>
  <c r="B14" i="3"/>
  <c r="B27" i="3"/>
  <c r="B13" i="3"/>
  <c r="B37" i="3"/>
  <c r="B23" i="3"/>
  <c r="B12" i="3"/>
  <c r="B11" i="3"/>
  <c r="B34" i="3"/>
  <c r="B26" i="3"/>
  <c r="B18" i="3"/>
  <c r="B33" i="3"/>
  <c r="B25" i="3"/>
  <c r="B17" i="3"/>
  <c r="B32" i="3"/>
  <c r="B24" i="3"/>
  <c r="B16" i="3"/>
  <c r="AO41" i="3"/>
  <c r="AP41" i="3" s="1"/>
  <c r="J13" i="3"/>
  <c r="J14" i="3"/>
  <c r="AG14" i="3" s="1"/>
  <c r="AO11" i="3"/>
  <c r="AP11" i="3" s="1"/>
  <c r="J11" i="3"/>
  <c r="I11" i="3"/>
  <c r="AF11" i="3" s="1"/>
  <c r="AO12" i="3"/>
  <c r="AQ12" i="3"/>
  <c r="J12" i="3"/>
  <c r="I12" i="3"/>
  <c r="AO13" i="3"/>
  <c r="I13" i="3"/>
  <c r="AO14" i="3"/>
  <c r="AP14" i="3" s="1"/>
  <c r="I14" i="3"/>
  <c r="AO15" i="3"/>
  <c r="J15" i="3"/>
  <c r="I15" i="3"/>
  <c r="AO16" i="3"/>
  <c r="AP16" i="3" s="1"/>
  <c r="J16" i="3"/>
  <c r="I16" i="3"/>
  <c r="AO17" i="3"/>
  <c r="AP17" i="3" s="1"/>
  <c r="AQ17" i="3"/>
  <c r="J17" i="3"/>
  <c r="I17" i="3"/>
  <c r="AO18" i="3"/>
  <c r="AP18" i="3" s="1"/>
  <c r="AQ18" i="3"/>
  <c r="J18" i="3"/>
  <c r="I18" i="3"/>
  <c r="AO19" i="3"/>
  <c r="AQ19" i="3"/>
  <c r="J19" i="3"/>
  <c r="I19" i="3"/>
  <c r="AF19" i="3" s="1"/>
  <c r="AO20" i="3"/>
  <c r="AQ20" i="3"/>
  <c r="J20" i="3"/>
  <c r="I20" i="3"/>
  <c r="AO21" i="3"/>
  <c r="AP21" i="3" s="1"/>
  <c r="J21" i="3"/>
  <c r="AG21" i="3" s="1"/>
  <c r="AJ21" i="3" s="1"/>
  <c r="AE21" i="3" s="1"/>
  <c r="I21" i="3"/>
  <c r="AF21" i="3" s="1"/>
  <c r="AO22" i="3"/>
  <c r="AP22" i="3" s="1"/>
  <c r="J22" i="3"/>
  <c r="I22" i="3"/>
  <c r="AO23" i="3"/>
  <c r="AP23" i="3" s="1"/>
  <c r="J23" i="3"/>
  <c r="AG23" i="3" s="1"/>
  <c r="I23" i="3"/>
  <c r="AF23" i="3" s="1"/>
  <c r="AO24" i="3"/>
  <c r="AP24" i="3" s="1"/>
  <c r="AQ24" i="3"/>
  <c r="J24" i="3"/>
  <c r="I24" i="3"/>
  <c r="AO25" i="3"/>
  <c r="AP25" i="3" s="1"/>
  <c r="AQ25" i="3"/>
  <c r="J25" i="3"/>
  <c r="I25" i="3"/>
  <c r="AF25" i="3" s="1"/>
  <c r="AO26" i="3"/>
  <c r="AQ26" i="3"/>
  <c r="J26" i="3"/>
  <c r="AG26" i="3" s="1"/>
  <c r="AJ26" i="3" s="1"/>
  <c r="I26" i="3"/>
  <c r="AF26" i="3" s="1"/>
  <c r="AO27" i="3"/>
  <c r="AQ27" i="3"/>
  <c r="J27" i="3"/>
  <c r="I27" i="3"/>
  <c r="AF27" i="3" s="1"/>
  <c r="AO28" i="3"/>
  <c r="AP28" i="3" s="1"/>
  <c r="AQ28" i="3"/>
  <c r="J28" i="3"/>
  <c r="AG28" i="3" s="1"/>
  <c r="AJ28" i="3" s="1"/>
  <c r="I28" i="3"/>
  <c r="AO29" i="3"/>
  <c r="AP29" i="3" s="1"/>
  <c r="AQ29" i="3"/>
  <c r="J29" i="3"/>
  <c r="AG29" i="3" s="1"/>
  <c r="I29" i="3"/>
  <c r="AO30" i="3"/>
  <c r="AP30" i="3" s="1"/>
  <c r="AQ30" i="3"/>
  <c r="J30" i="3"/>
  <c r="AG30" i="3" s="1"/>
  <c r="I30" i="3"/>
  <c r="AF30" i="3" s="1"/>
  <c r="AO31" i="3"/>
  <c r="AP31" i="3" s="1"/>
  <c r="AQ31" i="3"/>
  <c r="J31" i="3"/>
  <c r="AG31" i="3" s="1"/>
  <c r="I31" i="3"/>
  <c r="AO32" i="3"/>
  <c r="AP32" i="3" s="1"/>
  <c r="AQ32" i="3"/>
  <c r="J32" i="3"/>
  <c r="AG32" i="3" s="1"/>
  <c r="AJ32" i="3" s="1"/>
  <c r="AE32" i="3" s="1"/>
  <c r="I32" i="3"/>
  <c r="AO33" i="3"/>
  <c r="AQ33" i="3"/>
  <c r="J33" i="3"/>
  <c r="AG33" i="3" s="1"/>
  <c r="AJ33" i="3" s="1"/>
  <c r="AK33" i="3" s="1"/>
  <c r="I33" i="3"/>
  <c r="AF33" i="3" s="1"/>
  <c r="AO34" i="3"/>
  <c r="AQ34" i="3"/>
  <c r="J34" i="3"/>
  <c r="AG34" i="3" s="1"/>
  <c r="AJ34" i="3" s="1"/>
  <c r="AE34" i="3" s="1"/>
  <c r="I34" i="3"/>
  <c r="AO35" i="3"/>
  <c r="AP35" i="3" s="1"/>
  <c r="AQ35" i="3"/>
  <c r="J35" i="3"/>
  <c r="I35" i="3"/>
  <c r="AF35" i="3" s="1"/>
  <c r="AO36" i="3"/>
  <c r="AP36" i="3" s="1"/>
  <c r="AQ36" i="3"/>
  <c r="J36" i="3"/>
  <c r="I36" i="3"/>
  <c r="AF36" i="3" s="1"/>
  <c r="AO37" i="3"/>
  <c r="AP37" i="3" s="1"/>
  <c r="AQ37" i="3"/>
  <c r="J37" i="3"/>
  <c r="AG37" i="3" s="1"/>
  <c r="I37" i="3"/>
  <c r="AO38" i="3"/>
  <c r="AP38" i="3" s="1"/>
  <c r="AQ38" i="3"/>
  <c r="J38" i="3"/>
  <c r="I38" i="3"/>
  <c r="AF38" i="3" s="1"/>
  <c r="AO39" i="3"/>
  <c r="AP39" i="3" s="1"/>
  <c r="AQ39" i="3"/>
  <c r="J39" i="3"/>
  <c r="AG39" i="3" s="1"/>
  <c r="AJ39" i="3" s="1"/>
  <c r="I39" i="3"/>
  <c r="AF39" i="3" s="1"/>
  <c r="AQ40" i="3"/>
  <c r="J40" i="3"/>
  <c r="I40" i="3"/>
  <c r="AF40" i="3" s="1"/>
  <c r="AQ41" i="3"/>
  <c r="J41" i="3"/>
  <c r="I41" i="3"/>
  <c r="AF41" i="3" s="1"/>
  <c r="AY33" i="3"/>
  <c r="AQ15" i="3"/>
  <c r="AQ16" i="3"/>
  <c r="AQ22" i="3"/>
  <c r="AQ23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11" i="3"/>
  <c r="AG17" i="3"/>
  <c r="AQ13" i="3"/>
  <c r="AQ21" i="3"/>
  <c r="K21" i="3" l="1"/>
  <c r="AH35" i="3"/>
  <c r="AJ23" i="3"/>
  <c r="K20" i="3"/>
  <c r="AJ30" i="3"/>
  <c r="K13" i="3"/>
  <c r="V13" i="3" s="1"/>
  <c r="AP13" i="3" s="1"/>
  <c r="AR13" i="3" s="1"/>
  <c r="AA13" i="3" s="1"/>
  <c r="S13" i="3" s="1"/>
  <c r="K32" i="3"/>
  <c r="AH28" i="3"/>
  <c r="AI28" i="3" s="1"/>
  <c r="AN28" i="3" s="1"/>
  <c r="AH41" i="3"/>
  <c r="V26" i="3"/>
  <c r="AP26" i="3" s="1"/>
  <c r="AR26" i="3" s="1"/>
  <c r="AA26" i="3" s="1"/>
  <c r="X26" i="3" s="1"/>
  <c r="AG35" i="3"/>
  <c r="AJ35" i="3" s="1"/>
  <c r="K31" i="3"/>
  <c r="K29" i="3"/>
  <c r="V32" i="3"/>
  <c r="AD32" i="3" s="1"/>
  <c r="AR31" i="3"/>
  <c r="AA31" i="3" s="1"/>
  <c r="AR38" i="3"/>
  <c r="AA38" i="3" s="1"/>
  <c r="AC38" i="3" s="1"/>
  <c r="R38" i="3" s="1"/>
  <c r="K37" i="3"/>
  <c r="V37" i="3" s="1"/>
  <c r="V27" i="3"/>
  <c r="AP27" i="3" s="1"/>
  <c r="AR27" i="3" s="1"/>
  <c r="AA27" i="3" s="1"/>
  <c r="AH31" i="3"/>
  <c r="V41" i="3"/>
  <c r="AR39" i="3"/>
  <c r="AA39" i="3" s="1"/>
  <c r="AB39" i="3" s="1"/>
  <c r="AR37" i="3"/>
  <c r="AA37" i="3" s="1"/>
  <c r="AC37" i="3" s="1"/>
  <c r="R37" i="3" s="1"/>
  <c r="AR23" i="3"/>
  <c r="AA23" i="3" s="1"/>
  <c r="S23" i="3" s="1"/>
  <c r="Q23" i="3" s="1"/>
  <c r="AH38" i="3"/>
  <c r="AR22" i="3"/>
  <c r="AA22" i="3" s="1"/>
  <c r="AC22" i="3" s="1"/>
  <c r="R22" i="3" s="1"/>
  <c r="K17" i="3"/>
  <c r="K15" i="3"/>
  <c r="AR41" i="3"/>
  <c r="AA41" i="3" s="1"/>
  <c r="AB41" i="3" s="1"/>
  <c r="K36" i="3"/>
  <c r="V36" i="3" s="1"/>
  <c r="AH22" i="3"/>
  <c r="AR36" i="3"/>
  <c r="AA36" i="3" s="1"/>
  <c r="S36" i="3" s="1"/>
  <c r="Q36" i="3" s="1"/>
  <c r="K40" i="3"/>
  <c r="AF20" i="3"/>
  <c r="K33" i="3"/>
  <c r="AH37" i="3"/>
  <c r="K35" i="3"/>
  <c r="AR32" i="3"/>
  <c r="AA32" i="3" s="1"/>
  <c r="AC32" i="3" s="1"/>
  <c r="R32" i="3" s="1"/>
  <c r="AR28" i="3"/>
  <c r="AA28" i="3" s="1"/>
  <c r="AC28" i="3" s="1"/>
  <c r="R28" i="3" s="1"/>
  <c r="K14" i="3"/>
  <c r="V14" i="3" s="1"/>
  <c r="AQ14" i="3" s="1"/>
  <c r="AR14" i="3" s="1"/>
  <c r="AA14" i="3" s="1"/>
  <c r="AO40" i="3"/>
  <c r="AP40" i="3" s="1"/>
  <c r="AR40" i="3" s="1"/>
  <c r="AA40" i="3" s="1"/>
  <c r="AC40" i="3" s="1"/>
  <c r="R40" i="3" s="1"/>
  <c r="AR18" i="3"/>
  <c r="AA18" i="3" s="1"/>
  <c r="S18" i="3" s="1"/>
  <c r="Q18" i="3" s="1"/>
  <c r="AR35" i="3"/>
  <c r="AA35" i="3" s="1"/>
  <c r="AC35" i="3" s="1"/>
  <c r="R35" i="3" s="1"/>
  <c r="V40" i="3"/>
  <c r="AR16" i="3"/>
  <c r="AA16" i="3" s="1"/>
  <c r="AC16" i="3" s="1"/>
  <c r="R16" i="3" s="1"/>
  <c r="AG41" i="3"/>
  <c r="AJ41" i="3" s="1"/>
  <c r="AI41" i="3" s="1"/>
  <c r="AN41" i="3" s="1"/>
  <c r="V29" i="3"/>
  <c r="AH33" i="3"/>
  <c r="AI33" i="3" s="1"/>
  <c r="AN33" i="3" s="1"/>
  <c r="AH21" i="3"/>
  <c r="AI21" i="3" s="1"/>
  <c r="V21" i="3"/>
  <c r="AD21" i="3" s="1"/>
  <c r="V33" i="3"/>
  <c r="AP33" i="3" s="1"/>
  <c r="AR33" i="3" s="1"/>
  <c r="AA33" i="3" s="1"/>
  <c r="AG40" i="3"/>
  <c r="AJ40" i="3" s="1"/>
  <c r="AE40" i="3" s="1"/>
  <c r="AH30" i="3"/>
  <c r="AR30" i="3"/>
  <c r="AA30" i="3" s="1"/>
  <c r="S30" i="3" s="1"/>
  <c r="AR29" i="3"/>
  <c r="AA29" i="3" s="1"/>
  <c r="N29" i="3" s="1"/>
  <c r="AH25" i="3"/>
  <c r="AR24" i="3"/>
  <c r="AA24" i="3" s="1"/>
  <c r="AB24" i="3" s="1"/>
  <c r="K16" i="3"/>
  <c r="K12" i="3"/>
  <c r="V12" i="3" s="1"/>
  <c r="AP12" i="3" s="1"/>
  <c r="AR12" i="3" s="1"/>
  <c r="AA12" i="3" s="1"/>
  <c r="AE26" i="3"/>
  <c r="AK26" i="3"/>
  <c r="AG22" i="3"/>
  <c r="AJ22" i="3" s="1"/>
  <c r="AE22" i="3" s="1"/>
  <c r="AH27" i="3"/>
  <c r="V38" i="3"/>
  <c r="AG38" i="3"/>
  <c r="AJ38" i="3" s="1"/>
  <c r="K27" i="3"/>
  <c r="AK34" i="3"/>
  <c r="AK32" i="3"/>
  <c r="AE33" i="3"/>
  <c r="V35" i="3"/>
  <c r="AH40" i="3"/>
  <c r="AG27" i="3"/>
  <c r="AJ27" i="3" s="1"/>
  <c r="AF37" i="3"/>
  <c r="AJ37" i="3" s="1"/>
  <c r="AH26" i="3"/>
  <c r="AI26" i="3" s="1"/>
  <c r="AN26" i="3" s="1"/>
  <c r="AR25" i="3"/>
  <c r="AA25" i="3" s="1"/>
  <c r="V16" i="3"/>
  <c r="AG16" i="3"/>
  <c r="AJ16" i="3" s="1"/>
  <c r="AM16" i="3" s="1"/>
  <c r="AK40" i="3"/>
  <c r="K26" i="3"/>
  <c r="K38" i="3"/>
  <c r="AG13" i="3"/>
  <c r="AC23" i="3"/>
  <c r="R23" i="3" s="1"/>
  <c r="AH34" i="3"/>
  <c r="AI34" i="3" s="1"/>
  <c r="AN34" i="3" s="1"/>
  <c r="K30" i="3"/>
  <c r="V30" i="3" s="1"/>
  <c r="K41" i="3"/>
  <c r="V39" i="3"/>
  <c r="AG25" i="3"/>
  <c r="AJ25" i="3" s="1"/>
  <c r="K39" i="3"/>
  <c r="AF12" i="3"/>
  <c r="AH36" i="3"/>
  <c r="AH39" i="3"/>
  <c r="AI39" i="3" s="1"/>
  <c r="AN39" i="3" s="1"/>
  <c r="AF22" i="3"/>
  <c r="AM21" i="3"/>
  <c r="AL21" i="3"/>
  <c r="AR21" i="3"/>
  <c r="AA21" i="3" s="1"/>
  <c r="AB21" i="3" s="1"/>
  <c r="AG20" i="3"/>
  <c r="AJ20" i="3" s="1"/>
  <c r="V20" i="3"/>
  <c r="AP20" i="3" s="1"/>
  <c r="AR20" i="3" s="1"/>
  <c r="AA20" i="3" s="1"/>
  <c r="S20" i="3" s="1"/>
  <c r="AH19" i="3"/>
  <c r="AG19" i="3"/>
  <c r="AJ19" i="3" s="1"/>
  <c r="AH18" i="3"/>
  <c r="AG18" i="3"/>
  <c r="AF16" i="3"/>
  <c r="AG15" i="3"/>
  <c r="AJ15" i="3" s="1"/>
  <c r="AE15" i="3" s="1"/>
  <c r="AH15" i="3"/>
  <c r="AF14" i="3"/>
  <c r="AJ14" i="3" s="1"/>
  <c r="AF13" i="3"/>
  <c r="AH13" i="3"/>
  <c r="AH12" i="3"/>
  <c r="AG12" i="3"/>
  <c r="AK21" i="3"/>
  <c r="AH16" i="3"/>
  <c r="K19" i="3"/>
  <c r="V19" i="3" s="1"/>
  <c r="AP19" i="3" s="1"/>
  <c r="AR19" i="3" s="1"/>
  <c r="AA19" i="3" s="1"/>
  <c r="K22" i="3"/>
  <c r="V22" i="3" s="1"/>
  <c r="AH23" i="3"/>
  <c r="AI23" i="3" s="1"/>
  <c r="AH14" i="3"/>
  <c r="AH17" i="3"/>
  <c r="AH20" i="3"/>
  <c r="AG24" i="3"/>
  <c r="AH24" i="3"/>
  <c r="AG11" i="3"/>
  <c r="AJ11" i="3" s="1"/>
  <c r="K11" i="3"/>
  <c r="V11" i="3" s="1"/>
  <c r="AQ11" i="3" s="1"/>
  <c r="AR11" i="3" s="1"/>
  <c r="AA11" i="3" s="1"/>
  <c r="AH11" i="3"/>
  <c r="K25" i="3"/>
  <c r="V25" i="3" s="1"/>
  <c r="K23" i="3"/>
  <c r="AM23" i="3" s="1"/>
  <c r="AE23" i="3" s="1"/>
  <c r="AR17" i="3"/>
  <c r="AA17" i="3" s="1"/>
  <c r="AM33" i="3"/>
  <c r="AL33" i="3"/>
  <c r="AM30" i="3"/>
  <c r="AE30" i="3" s="1"/>
  <c r="AM32" i="3"/>
  <c r="AL32" i="3"/>
  <c r="AM26" i="3"/>
  <c r="AL26" i="3"/>
  <c r="AM41" i="3"/>
  <c r="AL34" i="3"/>
  <c r="AM34" i="3"/>
  <c r="AE39" i="3"/>
  <c r="AM39" i="3"/>
  <c r="AL39" i="3"/>
  <c r="AK39" i="3"/>
  <c r="AK28" i="3"/>
  <c r="AM28" i="3"/>
  <c r="AE28" i="3"/>
  <c r="AL28" i="3"/>
  <c r="AF34" i="3"/>
  <c r="K34" i="3"/>
  <c r="V34" i="3" s="1"/>
  <c r="AP34" i="3" s="1"/>
  <c r="AR34" i="3" s="1"/>
  <c r="AA34" i="3" s="1"/>
  <c r="S34" i="3" s="1"/>
  <c r="Q34" i="3" s="1"/>
  <c r="AF32" i="3"/>
  <c r="AH32" i="3"/>
  <c r="AI32" i="3" s="1"/>
  <c r="AN32" i="3" s="1"/>
  <c r="AF31" i="3"/>
  <c r="AJ31" i="3" s="1"/>
  <c r="V31" i="3"/>
  <c r="AF29" i="3"/>
  <c r="AJ29" i="3" s="1"/>
  <c r="AM29" i="3" s="1"/>
  <c r="AH29" i="3"/>
  <c r="K28" i="3"/>
  <c r="V28" i="3" s="1"/>
  <c r="AF28" i="3"/>
  <c r="AF17" i="3"/>
  <c r="AJ17" i="3" s="1"/>
  <c r="V17" i="3"/>
  <c r="AF15" i="3"/>
  <c r="V15" i="3"/>
  <c r="AP15" i="3" s="1"/>
  <c r="AR15" i="3" s="1"/>
  <c r="AA15" i="3" s="1"/>
  <c r="AG36" i="3"/>
  <c r="AJ36" i="3" s="1"/>
  <c r="AF24" i="3"/>
  <c r="K24" i="3"/>
  <c r="V24" i="3" s="1"/>
  <c r="V23" i="3"/>
  <c r="AF18" i="3"/>
  <c r="K18" i="3"/>
  <c r="V18" i="3" s="1"/>
  <c r="X38" i="3" l="1"/>
  <c r="N38" i="3"/>
  <c r="AE41" i="3"/>
  <c r="AD41" i="3" s="1"/>
  <c r="AM37" i="3"/>
  <c r="AE37" i="3" s="1"/>
  <c r="N31" i="3"/>
  <c r="X25" i="3"/>
  <c r="AI37" i="3"/>
  <c r="AK37" i="3" s="1"/>
  <c r="AM31" i="3"/>
  <c r="AE31" i="3" s="1"/>
  <c r="AD31" i="3" s="1"/>
  <c r="AI31" i="3"/>
  <c r="AI29" i="3"/>
  <c r="AE29" i="3"/>
  <c r="AD29" i="3" s="1"/>
  <c r="AI30" i="3"/>
  <c r="AK30" i="3" s="1"/>
  <c r="N28" i="3"/>
  <c r="AK23" i="3"/>
  <c r="AL23" i="3"/>
  <c r="AM17" i="3"/>
  <c r="AE17" i="3"/>
  <c r="AI17" i="3"/>
  <c r="AL17" i="3" s="1"/>
  <c r="AI14" i="3"/>
  <c r="AL14" i="3" s="1"/>
  <c r="AM14" i="3"/>
  <c r="AE14" i="3" s="1"/>
  <c r="AD14" i="3" s="1"/>
  <c r="AD26" i="3"/>
  <c r="AI35" i="3"/>
  <c r="AL35" i="3" s="1"/>
  <c r="AC41" i="3"/>
  <c r="R41" i="3" s="1"/>
  <c r="AI16" i="3"/>
  <c r="AL16" i="3" s="1"/>
  <c r="AD34" i="3"/>
  <c r="AB34" i="3" s="1"/>
  <c r="T34" i="3" s="1"/>
  <c r="N36" i="3"/>
  <c r="AB28" i="3"/>
  <c r="AB23" i="3"/>
  <c r="T23" i="3" s="1"/>
  <c r="AM35" i="3"/>
  <c r="AE35" i="3" s="1"/>
  <c r="AD35" i="3" s="1"/>
  <c r="S39" i="3"/>
  <c r="T39" i="3" s="1"/>
  <c r="AK16" i="3"/>
  <c r="X31" i="3"/>
  <c r="AC31" i="3"/>
  <c r="R31" i="3" s="1"/>
  <c r="N11" i="3"/>
  <c r="AJ12" i="3"/>
  <c r="AI12" i="3" s="1"/>
  <c r="AK12" i="3" s="1"/>
  <c r="AC39" i="3"/>
  <c r="R39" i="3" s="1"/>
  <c r="N22" i="3"/>
  <c r="AE16" i="3"/>
  <c r="AD16" i="3" s="1"/>
  <c r="N39" i="3"/>
  <c r="S11" i="3"/>
  <c r="X37" i="3"/>
  <c r="Z37" i="3" s="1"/>
  <c r="S31" i="3"/>
  <c r="Q31" i="3" s="1"/>
  <c r="X22" i="3"/>
  <c r="Z22" i="3" s="1"/>
  <c r="S22" i="3"/>
  <c r="Q22" i="3" s="1"/>
  <c r="S38" i="3"/>
  <c r="Q38" i="3" s="1"/>
  <c r="S28" i="3"/>
  <c r="Q28" i="3" s="1"/>
  <c r="AB31" i="3"/>
  <c r="N34" i="3"/>
  <c r="S41" i="3"/>
  <c r="Q41" i="3" s="1"/>
  <c r="AB38" i="3"/>
  <c r="AB22" i="3"/>
  <c r="AB37" i="3"/>
  <c r="X41" i="3"/>
  <c r="Z41" i="3" s="1"/>
  <c r="X11" i="3"/>
  <c r="AL15" i="3"/>
  <c r="X32" i="3"/>
  <c r="Z32" i="3" s="1"/>
  <c r="M32" i="3" s="1"/>
  <c r="AI11" i="3"/>
  <c r="AN11" i="3" s="1"/>
  <c r="AM40" i="3"/>
  <c r="X28" i="3"/>
  <c r="AI38" i="3"/>
  <c r="AN38" i="3" s="1"/>
  <c r="AJ18" i="3"/>
  <c r="AJ13" i="3"/>
  <c r="AM19" i="3"/>
  <c r="AE19" i="3" s="1"/>
  <c r="AD19" i="3" s="1"/>
  <c r="AB19" i="3" s="1"/>
  <c r="AI15" i="3"/>
  <c r="AN15" i="3" s="1"/>
  <c r="AL40" i="3"/>
  <c r="AI19" i="3"/>
  <c r="AL19" i="3" s="1"/>
  <c r="AI36" i="3"/>
  <c r="AC27" i="3"/>
  <c r="R27" i="3" s="1"/>
  <c r="N27" i="3"/>
  <c r="S27" i="3"/>
  <c r="Q27" i="3" s="1"/>
  <c r="AB27" i="3"/>
  <c r="X27" i="3"/>
  <c r="Z27" i="3" s="1"/>
  <c r="N33" i="3"/>
  <c r="X33" i="3"/>
  <c r="Y33" i="3" s="1"/>
  <c r="AC36" i="3"/>
  <c r="R36" i="3" s="1"/>
  <c r="N37" i="3"/>
  <c r="AB32" i="3"/>
  <c r="AD37" i="3"/>
  <c r="S37" i="3"/>
  <c r="Q37" i="3" s="1"/>
  <c r="N32" i="3"/>
  <c r="X39" i="3"/>
  <c r="Z39" i="3" s="1"/>
  <c r="AI40" i="3"/>
  <c r="AN40" i="3" s="1"/>
  <c r="N41" i="3"/>
  <c r="S32" i="3"/>
  <c r="Q32" i="3" s="1"/>
  <c r="X34" i="3"/>
  <c r="Z34" i="3" s="1"/>
  <c r="AC34" i="3"/>
  <c r="U34" i="3" s="1"/>
  <c r="AB36" i="3"/>
  <c r="T36" i="3" s="1"/>
  <c r="X36" i="3"/>
  <c r="AI25" i="3"/>
  <c r="AK25" i="3" s="1"/>
  <c r="S33" i="3"/>
  <c r="Q33" i="3" s="1"/>
  <c r="AC33" i="3"/>
  <c r="R33" i="3" s="1"/>
  <c r="X35" i="3"/>
  <c r="AB35" i="3"/>
  <c r="AB40" i="3"/>
  <c r="S40" i="3"/>
  <c r="Q40" i="3" s="1"/>
  <c r="N40" i="3"/>
  <c r="X40" i="3"/>
  <c r="Z40" i="3" s="1"/>
  <c r="M40" i="3" s="1"/>
  <c r="S19" i="3"/>
  <c r="N35" i="3"/>
  <c r="S24" i="3"/>
  <c r="Q24" i="3" s="1"/>
  <c r="S35" i="3"/>
  <c r="U35" i="3" s="1"/>
  <c r="AB33" i="3"/>
  <c r="AC24" i="3"/>
  <c r="R24" i="3" s="1"/>
  <c r="AB18" i="3"/>
  <c r="T18" i="3" s="1"/>
  <c r="U23" i="3"/>
  <c r="AC18" i="3"/>
  <c r="R18" i="3" s="1"/>
  <c r="X20" i="3"/>
  <c r="Z20" i="3" s="1"/>
  <c r="S21" i="3"/>
  <c r="T21" i="3" s="1"/>
  <c r="Q21" i="3" s="1"/>
  <c r="X21" i="3"/>
  <c r="Y21" i="3" s="1"/>
  <c r="O21" i="3" s="1"/>
  <c r="AB20" i="3"/>
  <c r="T20" i="3" s="1"/>
  <c r="N26" i="3"/>
  <c r="AC30" i="3"/>
  <c r="R30" i="3" s="1"/>
  <c r="N21" i="3"/>
  <c r="N30" i="3"/>
  <c r="X16" i="3"/>
  <c r="Z16" i="3" s="1"/>
  <c r="X30" i="3"/>
  <c r="AC26" i="3"/>
  <c r="R26" i="3" s="1"/>
  <c r="AC21" i="3"/>
  <c r="R21" i="3" s="1"/>
  <c r="AB29" i="3"/>
  <c r="S26" i="3"/>
  <c r="AB30" i="3"/>
  <c r="T30" i="3" s="1"/>
  <c r="AB26" i="3"/>
  <c r="X13" i="3"/>
  <c r="Y13" i="3" s="1"/>
  <c r="O13" i="3" s="1"/>
  <c r="S29" i="3"/>
  <c r="AD22" i="3"/>
  <c r="AC29" i="3"/>
  <c r="R29" i="3" s="1"/>
  <c r="X29" i="3"/>
  <c r="Z29" i="3" s="1"/>
  <c r="AI22" i="3"/>
  <c r="AN22" i="3" s="1"/>
  <c r="AM22" i="3"/>
  <c r="AB16" i="3"/>
  <c r="N16" i="3"/>
  <c r="S16" i="3"/>
  <c r="Q16" i="3" s="1"/>
  <c r="AD40" i="3"/>
  <c r="AD33" i="3"/>
  <c r="AL41" i="3"/>
  <c r="AK41" i="3"/>
  <c r="AK38" i="3"/>
  <c r="AD30" i="3"/>
  <c r="N12" i="3"/>
  <c r="AM25" i="3"/>
  <c r="AE25" i="3" s="1"/>
  <c r="AD25" i="3" s="1"/>
  <c r="Y25" i="3" s="1"/>
  <c r="O25" i="3" s="1"/>
  <c r="N25" i="3"/>
  <c r="Y26" i="3"/>
  <c r="O26" i="3" s="1"/>
  <c r="Z26" i="3"/>
  <c r="M26" i="3" s="1"/>
  <c r="AC20" i="3"/>
  <c r="U20" i="3" s="1"/>
  <c r="R20" i="3" s="1"/>
  <c r="N20" i="3"/>
  <c r="AM27" i="3"/>
  <c r="AK27" i="3"/>
  <c r="AE27" i="3"/>
  <c r="AD27" i="3" s="1"/>
  <c r="AL27" i="3"/>
  <c r="AE38" i="3"/>
  <c r="AD38" i="3" s="1"/>
  <c r="AL38" i="3"/>
  <c r="Z38" i="3"/>
  <c r="M38" i="3" s="1"/>
  <c r="Y38" i="3"/>
  <c r="O38" i="3" s="1"/>
  <c r="Q30" i="3"/>
  <c r="AD39" i="3"/>
  <c r="AM38" i="3"/>
  <c r="AD28" i="3"/>
  <c r="AB25" i="3"/>
  <c r="S25" i="3"/>
  <c r="AC25" i="3"/>
  <c r="R25" i="3" s="1"/>
  <c r="AI27" i="3"/>
  <c r="AN27" i="3" s="1"/>
  <c r="S12" i="3"/>
  <c r="X12" i="3"/>
  <c r="Z12" i="3" s="1"/>
  <c r="AC17" i="3"/>
  <c r="R17" i="3" s="1"/>
  <c r="AB17" i="3"/>
  <c r="S17" i="3"/>
  <c r="AE11" i="3"/>
  <c r="AD11" i="3" s="1"/>
  <c r="AB11" i="3" s="1"/>
  <c r="AL11" i="3"/>
  <c r="AM11" i="3"/>
  <c r="AK11" i="3"/>
  <c r="AK20" i="3"/>
  <c r="AL20" i="3"/>
  <c r="AM20" i="3"/>
  <c r="AE20" i="3" s="1"/>
  <c r="AD20" i="3" s="1"/>
  <c r="AJ24" i="3"/>
  <c r="AI24" i="3" s="1"/>
  <c r="AM15" i="3"/>
  <c r="AK15" i="3"/>
  <c r="N13" i="3"/>
  <c r="AI20" i="3"/>
  <c r="AN16" i="3"/>
  <c r="AM18" i="3"/>
  <c r="AE18" i="3" s="1"/>
  <c r="AD18" i="3" s="1"/>
  <c r="N23" i="3"/>
  <c r="X23" i="3"/>
  <c r="N14" i="3"/>
  <c r="X14" i="3"/>
  <c r="S14" i="3"/>
  <c r="AC14" i="3"/>
  <c r="AB14" i="3"/>
  <c r="X24" i="3"/>
  <c r="N24" i="3"/>
  <c r="D5" i="3"/>
  <c r="C5" i="3"/>
  <c r="X19" i="3"/>
  <c r="N19" i="3"/>
  <c r="X18" i="3"/>
  <c r="N18" i="3"/>
  <c r="AM36" i="3"/>
  <c r="AE36" i="3" s="1"/>
  <c r="AD36" i="3" s="1"/>
  <c r="AK36" i="3"/>
  <c r="AL36" i="3"/>
  <c r="X15" i="3"/>
  <c r="N15" i="3"/>
  <c r="AC15" i="3"/>
  <c r="R15" i="3" s="1"/>
  <c r="S15" i="3"/>
  <c r="X17" i="3"/>
  <c r="N17" i="3"/>
  <c r="AD15" i="3"/>
  <c r="AB15" i="3" s="1"/>
  <c r="Q13" i="3"/>
  <c r="AK19" i="3"/>
  <c r="AD23" i="3"/>
  <c r="AD17" i="3"/>
  <c r="AL22" i="3"/>
  <c r="AK22" i="3"/>
  <c r="Q20" i="3"/>
  <c r="AC11" i="3" l="1"/>
  <c r="R11" i="3" s="1"/>
  <c r="Y30" i="3"/>
  <c r="O30" i="3" s="1"/>
  <c r="AK14" i="3"/>
  <c r="Z25" i="3"/>
  <c r="AL37" i="3"/>
  <c r="AC19" i="3"/>
  <c r="AK17" i="3"/>
  <c r="Z36" i="3"/>
  <c r="AN36" i="3" s="1"/>
  <c r="AK35" i="3"/>
  <c r="Y35" i="3"/>
  <c r="O35" i="3" s="1"/>
  <c r="L35" i="3" s="1"/>
  <c r="AN37" i="3"/>
  <c r="Y31" i="3"/>
  <c r="O31" i="3" s="1"/>
  <c r="L31" i="3" s="1"/>
  <c r="AN29" i="3"/>
  <c r="AK29" i="3"/>
  <c r="AL29" i="3"/>
  <c r="Y28" i="3"/>
  <c r="O28" i="3" s="1"/>
  <c r="AL31" i="3"/>
  <c r="AL30" i="3"/>
  <c r="AK31" i="3"/>
  <c r="P25" i="3"/>
  <c r="M25" i="3" s="1"/>
  <c r="AL25" i="3"/>
  <c r="AN25" i="3"/>
  <c r="T19" i="3"/>
  <c r="U38" i="3"/>
  <c r="P22" i="3"/>
  <c r="M22" i="3" s="1"/>
  <c r="Y37" i="3"/>
  <c r="O37" i="3" s="1"/>
  <c r="L37" i="3" s="1"/>
  <c r="T41" i="3"/>
  <c r="AM12" i="3"/>
  <c r="AE12" i="3" s="1"/>
  <c r="AC12" i="3" s="1"/>
  <c r="U12" i="3" s="1"/>
  <c r="R12" i="3" s="1"/>
  <c r="U41" i="3"/>
  <c r="U37" i="3"/>
  <c r="AI13" i="3"/>
  <c r="AK13" i="3" s="1"/>
  <c r="Q39" i="3"/>
  <c r="U31" i="3"/>
  <c r="U22" i="3"/>
  <c r="Y22" i="3"/>
  <c r="O22" i="3" s="1"/>
  <c r="L22" i="3" s="1"/>
  <c r="Z31" i="3"/>
  <c r="AN31" i="3" s="1"/>
  <c r="U39" i="3"/>
  <c r="T32" i="3"/>
  <c r="T31" i="3"/>
  <c r="AI18" i="3"/>
  <c r="AM13" i="3"/>
  <c r="AE13" i="3" s="1"/>
  <c r="T37" i="3"/>
  <c r="AL12" i="3"/>
  <c r="Z11" i="3"/>
  <c r="M11" i="3" s="1"/>
  <c r="U11" i="3"/>
  <c r="T11" i="3"/>
  <c r="Q11" i="3" s="1"/>
  <c r="T27" i="3"/>
  <c r="Y32" i="3"/>
  <c r="O32" i="3" s="1"/>
  <c r="Y34" i="3"/>
  <c r="O34" i="3" s="1"/>
  <c r="T33" i="3"/>
  <c r="T22" i="3"/>
  <c r="R34" i="3"/>
  <c r="T28" i="3"/>
  <c r="U28" i="3"/>
  <c r="T38" i="3"/>
  <c r="Z33" i="3"/>
  <c r="P33" i="3" s="1"/>
  <c r="Y41" i="3"/>
  <c r="O41" i="3" s="1"/>
  <c r="Y39" i="3"/>
  <c r="L39" i="3" s="1"/>
  <c r="M27" i="3"/>
  <c r="P27" i="3"/>
  <c r="T24" i="3"/>
  <c r="Y27" i="3"/>
  <c r="O27" i="3" s="1"/>
  <c r="Y20" i="3"/>
  <c r="O20" i="3" s="1"/>
  <c r="Y11" i="3"/>
  <c r="O11" i="3" s="1"/>
  <c r="Z28" i="3"/>
  <c r="M28" i="3" s="1"/>
  <c r="AK24" i="3"/>
  <c r="AL24" i="3"/>
  <c r="Y36" i="3"/>
  <c r="L36" i="3" s="1"/>
  <c r="AM24" i="3"/>
  <c r="AE24" i="3" s="1"/>
  <c r="AD24" i="3" s="1"/>
  <c r="Y24" i="3" s="1"/>
  <c r="O24" i="3" s="1"/>
  <c r="U32" i="3"/>
  <c r="T35" i="3"/>
  <c r="U27" i="3"/>
  <c r="U36" i="3"/>
  <c r="U40" i="3"/>
  <c r="Z35" i="3"/>
  <c r="AN35" i="3" s="1"/>
  <c r="U33" i="3"/>
  <c r="U18" i="3"/>
  <c r="Q19" i="3"/>
  <c r="Y40" i="3"/>
  <c r="O40" i="3" s="1"/>
  <c r="T40" i="3"/>
  <c r="Q35" i="3"/>
  <c r="Z21" i="3"/>
  <c r="P21" i="3" s="1"/>
  <c r="Z13" i="3"/>
  <c r="P13" i="3" s="1"/>
  <c r="M13" i="3" s="1"/>
  <c r="L26" i="3"/>
  <c r="P16" i="3"/>
  <c r="M16" i="3" s="1"/>
  <c r="U24" i="3"/>
  <c r="U26" i="3"/>
  <c r="U30" i="3"/>
  <c r="T16" i="3"/>
  <c r="Y16" i="3"/>
  <c r="O16" i="3" s="1"/>
  <c r="L13" i="3"/>
  <c r="U16" i="3"/>
  <c r="U21" i="3"/>
  <c r="T29" i="3"/>
  <c r="P26" i="3"/>
  <c r="Y29" i="3"/>
  <c r="T26" i="3"/>
  <c r="T14" i="3"/>
  <c r="Y12" i="3"/>
  <c r="O12" i="3" s="1"/>
  <c r="Q26" i="3"/>
  <c r="Q29" i="3"/>
  <c r="Z30" i="3"/>
  <c r="AN30" i="3" s="1"/>
  <c r="P20" i="3"/>
  <c r="U29" i="3"/>
  <c r="U19" i="3"/>
  <c r="R19" i="3" s="1"/>
  <c r="L38" i="3"/>
  <c r="U25" i="3"/>
  <c r="Q25" i="3"/>
  <c r="L25" i="3"/>
  <c r="T25" i="3"/>
  <c r="P40" i="3"/>
  <c r="L21" i="3"/>
  <c r="P38" i="3"/>
  <c r="T15" i="3"/>
  <c r="T17" i="3"/>
  <c r="Q17" i="3"/>
  <c r="U17" i="3"/>
  <c r="O33" i="3"/>
  <c r="L33" i="3"/>
  <c r="P29" i="3"/>
  <c r="M29" i="3" s="1"/>
  <c r="M41" i="3"/>
  <c r="P41" i="3"/>
  <c r="Y15" i="3"/>
  <c r="O15" i="3" s="1"/>
  <c r="Z15" i="3"/>
  <c r="M15" i="3" s="1"/>
  <c r="Y18" i="3"/>
  <c r="O18" i="3" s="1"/>
  <c r="Z18" i="3"/>
  <c r="P18" i="3" s="1"/>
  <c r="M34" i="3"/>
  <c r="P34" i="3"/>
  <c r="P12" i="3"/>
  <c r="M12" i="3" s="1"/>
  <c r="AN12" i="3"/>
  <c r="P32" i="3"/>
  <c r="Z14" i="3"/>
  <c r="P14" i="3" s="1"/>
  <c r="Y14" i="3"/>
  <c r="O14" i="3" s="1"/>
  <c r="P36" i="3"/>
  <c r="M36" i="3" s="1"/>
  <c r="M39" i="3"/>
  <c r="P39" i="3"/>
  <c r="L41" i="3"/>
  <c r="P37" i="3"/>
  <c r="M37" i="3" s="1"/>
  <c r="Z17" i="3"/>
  <c r="AN17" i="3" s="1"/>
  <c r="Y17" i="3"/>
  <c r="O17" i="3" s="1"/>
  <c r="U15" i="3"/>
  <c r="Q15" i="3"/>
  <c r="AN20" i="3"/>
  <c r="M20" i="3"/>
  <c r="AN21" i="3"/>
  <c r="Y19" i="3"/>
  <c r="O19" i="3" s="1"/>
  <c r="L19" i="3" s="1"/>
  <c r="Z19" i="3"/>
  <c r="U14" i="3"/>
  <c r="Q14" i="3"/>
  <c r="Z23" i="3"/>
  <c r="Y23" i="3"/>
  <c r="O23" i="3" s="1"/>
  <c r="P31" i="3"/>
  <c r="O39" i="3" l="1"/>
  <c r="L30" i="3"/>
  <c r="AN13" i="3"/>
  <c r="AN18" i="3"/>
  <c r="M31" i="3"/>
  <c r="L28" i="3"/>
  <c r="AN23" i="3"/>
  <c r="Z24" i="3"/>
  <c r="AK18" i="3"/>
  <c r="AL18" i="3"/>
  <c r="AL13" i="3"/>
  <c r="AD13" i="3"/>
  <c r="AB13" i="3" s="1"/>
  <c r="T13" i="3" s="1"/>
  <c r="AC13" i="3"/>
  <c r="AD12" i="3"/>
  <c r="AB12" i="3" s="1"/>
  <c r="T12" i="3" s="1"/>
  <c r="Q12" i="3" s="1"/>
  <c r="I5" i="3" s="1"/>
  <c r="P35" i="3"/>
  <c r="M35" i="3" s="1"/>
  <c r="L32" i="3"/>
  <c r="L34" i="3"/>
  <c r="M33" i="3"/>
  <c r="L11" i="3"/>
  <c r="P11" i="3"/>
  <c r="O36" i="3"/>
  <c r="L27" i="3"/>
  <c r="P28" i="3"/>
  <c r="L20" i="3"/>
  <c r="M21" i="3"/>
  <c r="L12" i="3"/>
  <c r="L18" i="3"/>
  <c r="L40" i="3"/>
  <c r="L16" i="3"/>
  <c r="L15" i="3"/>
  <c r="O29" i="3"/>
  <c r="L29" i="3" s="1"/>
  <c r="P15" i="3"/>
  <c r="P30" i="3"/>
  <c r="M30" i="3" s="1"/>
  <c r="L24" i="3"/>
  <c r="R14" i="3"/>
  <c r="L14" i="3"/>
  <c r="AN19" i="3"/>
  <c r="L23" i="3"/>
  <c r="P17" i="3"/>
  <c r="M17" i="3" s="1"/>
  <c r="P23" i="3"/>
  <c r="M23" i="3" s="1"/>
  <c r="M14" i="3"/>
  <c r="AN14" i="3"/>
  <c r="P19" i="3"/>
  <c r="M19" i="3" s="1"/>
  <c r="M18" i="3"/>
  <c r="L17" i="3"/>
  <c r="P24" i="3" l="1"/>
  <c r="M24" i="3" s="1"/>
  <c r="F5" i="3" s="1"/>
  <c r="AN24" i="3"/>
  <c r="U13" i="3"/>
  <c r="L5" i="3" s="1"/>
  <c r="K5" i="3"/>
  <c r="AY34" i="3" s="1"/>
  <c r="AY35" i="3" s="1"/>
  <c r="G5" i="3"/>
  <c r="E5" i="3"/>
  <c r="H5" i="3"/>
  <c r="R13" i="3" l="1"/>
  <c r="J5" i="3" s="1"/>
</calcChain>
</file>

<file path=xl/sharedStrings.xml><?xml version="1.0" encoding="utf-8"?>
<sst xmlns="http://schemas.openxmlformats.org/spreadsheetml/2006/main" count="105" uniqueCount="78">
  <si>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2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</si>
  <si>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2"/>
  </si>
  <si>
    <t>深夜割増範囲</t>
    <rPh sb="0" eb="2">
      <t>シンヤ</t>
    </rPh>
    <rPh sb="2" eb="4">
      <t>ワリマシ</t>
    </rPh>
    <rPh sb="4" eb="6">
      <t>ハンイ</t>
    </rPh>
    <phoneticPr fontId="2"/>
  </si>
  <si>
    <t>～</t>
    <phoneticPr fontId="2"/>
  </si>
  <si>
    <t>始業時刻</t>
    <rPh sb="0" eb="2">
      <t>シギョウ</t>
    </rPh>
    <rPh sb="1" eb="2">
      <t>カイシ</t>
    </rPh>
    <rPh sb="2" eb="4">
      <t>ジコク</t>
    </rPh>
    <phoneticPr fontId="2"/>
  </si>
  <si>
    <t>就業時刻の丸め設定（単位：分）</t>
    <rPh sb="0" eb="2">
      <t>シュウギョウ</t>
    </rPh>
    <rPh sb="2" eb="4">
      <t>ジコク</t>
    </rPh>
    <rPh sb="5" eb="6">
      <t>マル</t>
    </rPh>
    <rPh sb="7" eb="9">
      <t>セッテイ</t>
    </rPh>
    <rPh sb="10" eb="12">
      <t>タンイ</t>
    </rPh>
    <rPh sb="13" eb="14">
      <t>フン</t>
    </rPh>
    <phoneticPr fontId="2"/>
  </si>
  <si>
    <t>定時就業時刻（HH:MM）</t>
    <rPh sb="0" eb="2">
      <t>テイジ</t>
    </rPh>
    <rPh sb="2" eb="4">
      <t>シュウギョウ</t>
    </rPh>
    <rPh sb="4" eb="6">
      <t>ジコク</t>
    </rPh>
    <phoneticPr fontId="2"/>
  </si>
  <si>
    <t>深夜割増設定（HH:MM）</t>
    <rPh sb="0" eb="2">
      <t>シンヤ</t>
    </rPh>
    <rPh sb="2" eb="4">
      <t>ワリマシ</t>
    </rPh>
    <rPh sb="4" eb="6">
      <t>セッテイ</t>
    </rPh>
    <phoneticPr fontId="2"/>
  </si>
  <si>
    <t>ステータス</t>
    <phoneticPr fontId="2"/>
  </si>
  <si>
    <t>休憩時間</t>
    <rPh sb="0" eb="2">
      <t>キュウケイ</t>
    </rPh>
    <rPh sb="2" eb="4">
      <t>ジカン</t>
    </rPh>
    <phoneticPr fontId="2"/>
  </si>
  <si>
    <t>計算後
出勤時刻</t>
    <rPh sb="0" eb="2">
      <t>ケイサン</t>
    </rPh>
    <rPh sb="2" eb="3">
      <t>ゴ</t>
    </rPh>
    <rPh sb="4" eb="6">
      <t>シュッキン</t>
    </rPh>
    <rPh sb="6" eb="8">
      <t>ジコク</t>
    </rPh>
    <phoneticPr fontId="2"/>
  </si>
  <si>
    <t>計算後
退勤時刻</t>
    <rPh sb="0" eb="2">
      <t>ケイサン</t>
    </rPh>
    <rPh sb="2" eb="3">
      <t>ゴ</t>
    </rPh>
    <rPh sb="4" eb="6">
      <t>タイキン</t>
    </rPh>
    <rPh sb="6" eb="8">
      <t>ジコク</t>
    </rPh>
    <phoneticPr fontId="2"/>
  </si>
  <si>
    <t>深夜計算
END</t>
    <rPh sb="0" eb="2">
      <t>シンヤ</t>
    </rPh>
    <rPh sb="2" eb="4">
      <t>ケイサン</t>
    </rPh>
    <phoneticPr fontId="2"/>
  </si>
  <si>
    <t>深夜計算
START</t>
    <rPh sb="0" eb="2">
      <t>シンヤ</t>
    </rPh>
    <rPh sb="2" eb="4">
      <t>ケイサン</t>
    </rPh>
    <phoneticPr fontId="2"/>
  </si>
  <si>
    <t>休憩時間の優先</t>
    <rPh sb="0" eb="4">
      <t>キュウケイジカン</t>
    </rPh>
    <rPh sb="5" eb="7">
      <t>ユウセン</t>
    </rPh>
    <phoneticPr fontId="2"/>
  </si>
  <si>
    <t>始業時刻前の出勤</t>
    <rPh sb="0" eb="2">
      <t>シギョウ</t>
    </rPh>
    <rPh sb="2" eb="4">
      <t>ジコク</t>
    </rPh>
    <rPh sb="4" eb="5">
      <t>マエ</t>
    </rPh>
    <rPh sb="6" eb="8">
      <t>シュッキン</t>
    </rPh>
    <phoneticPr fontId="2"/>
  </si>
  <si>
    <t>時間が長い方を優先的に控除</t>
    <rPh sb="0" eb="2">
      <t>ジカン</t>
    </rPh>
    <rPh sb="3" eb="4">
      <t>ナガ</t>
    </rPh>
    <rPh sb="5" eb="6">
      <t>ホウ</t>
    </rPh>
    <rPh sb="7" eb="9">
      <t>ユウセン</t>
    </rPh>
    <rPh sb="9" eb="10">
      <t>テキ</t>
    </rPh>
    <rPh sb="11" eb="13">
      <t>コウジョ</t>
    </rPh>
    <phoneticPr fontId="2"/>
  </si>
  <si>
    <t>普通時間から控除</t>
    <rPh sb="0" eb="2">
      <t>フツウ</t>
    </rPh>
    <rPh sb="2" eb="4">
      <t>ジカン</t>
    </rPh>
    <rPh sb="6" eb="8">
      <t>コウジョ</t>
    </rPh>
    <phoneticPr fontId="2"/>
  </si>
  <si>
    <t>深夜時間から優先的に控除</t>
    <rPh sb="0" eb="2">
      <t>シンヤ</t>
    </rPh>
    <rPh sb="2" eb="4">
      <t>ジカン</t>
    </rPh>
    <rPh sb="6" eb="8">
      <t>ユウセン</t>
    </rPh>
    <rPh sb="8" eb="9">
      <t>テキ</t>
    </rPh>
    <rPh sb="10" eb="12">
      <t>コウジョ</t>
    </rPh>
    <phoneticPr fontId="2"/>
  </si>
  <si>
    <t>始業時刻前の出勤を認めない</t>
    <rPh sb="0" eb="2">
      <t>シギョウ</t>
    </rPh>
    <rPh sb="2" eb="4">
      <t>ジコク</t>
    </rPh>
    <rPh sb="4" eb="5">
      <t>マエ</t>
    </rPh>
    <rPh sb="6" eb="8">
      <t>シュッキン</t>
    </rPh>
    <rPh sb="9" eb="10">
      <t>ミト</t>
    </rPh>
    <phoneticPr fontId="2"/>
  </si>
  <si>
    <t>始業時刻前の出勤を認める</t>
    <rPh sb="0" eb="2">
      <t>シギョウ</t>
    </rPh>
    <rPh sb="2" eb="4">
      <t>ジコク</t>
    </rPh>
    <rPh sb="4" eb="5">
      <t>マエ</t>
    </rPh>
    <rPh sb="6" eb="8">
      <t>シュッキン</t>
    </rPh>
    <rPh sb="9" eb="10">
      <t>ミト</t>
    </rPh>
    <phoneticPr fontId="2"/>
  </si>
  <si>
    <t>休憩優先判定
通常時間</t>
    <rPh sb="0" eb="4">
      <t>キュウケイユウセン</t>
    </rPh>
    <rPh sb="4" eb="6">
      <t>ハンテイ</t>
    </rPh>
    <rPh sb="7" eb="11">
      <t>ツウジョウジカン</t>
    </rPh>
    <phoneticPr fontId="2"/>
  </si>
  <si>
    <t>大きい方優先
深夜時間</t>
    <rPh sb="0" eb="1">
      <t>オオ</t>
    </rPh>
    <rPh sb="3" eb="4">
      <t>ホウ</t>
    </rPh>
    <rPh sb="4" eb="6">
      <t>ユウセン</t>
    </rPh>
    <rPh sb="7" eb="9">
      <t>シンヤ</t>
    </rPh>
    <rPh sb="9" eb="11">
      <t>ジカン</t>
    </rPh>
    <phoneticPr fontId="2"/>
  </si>
  <si>
    <t>深夜割増時間
（休憩控除前）</t>
    <rPh sb="0" eb="2">
      <t>シンヤ</t>
    </rPh>
    <rPh sb="2" eb="4">
      <t>ワリマシ</t>
    </rPh>
    <rPh sb="4" eb="6">
      <t>ジカン</t>
    </rPh>
    <rPh sb="8" eb="10">
      <t>キュウケイ</t>
    </rPh>
    <rPh sb="10" eb="12">
      <t>コウジョ</t>
    </rPh>
    <rPh sb="12" eb="13">
      <t>マエ</t>
    </rPh>
    <phoneticPr fontId="2"/>
  </si>
  <si>
    <t>深夜から優先
深夜時間</t>
    <rPh sb="0" eb="2">
      <t>シンヤ</t>
    </rPh>
    <rPh sb="4" eb="6">
      <t>ユウセン</t>
    </rPh>
    <rPh sb="7" eb="11">
      <t>シンヤジカン</t>
    </rPh>
    <phoneticPr fontId="2"/>
  </si>
  <si>
    <t>曜日</t>
    <rPh sb="0" eb="2">
      <t>ヨウビ</t>
    </rPh>
    <phoneticPr fontId="2"/>
  </si>
  <si>
    <t>休日出勤の集計</t>
    <rPh sb="0" eb="2">
      <t>キュウジツ</t>
    </rPh>
    <rPh sb="2" eb="4">
      <t>シュッキン</t>
    </rPh>
    <rPh sb="5" eb="7">
      <t>シュウケイ</t>
    </rPh>
    <phoneticPr fontId="2"/>
  </si>
  <si>
    <t>土日</t>
    <rPh sb="0" eb="2">
      <t>ドニチ</t>
    </rPh>
    <phoneticPr fontId="2"/>
  </si>
  <si>
    <t>集計しない</t>
    <rPh sb="0" eb="2">
      <t>シュウケイ</t>
    </rPh>
    <phoneticPr fontId="2"/>
  </si>
  <si>
    <t>休日出勤の判別</t>
    <rPh sb="0" eb="2">
      <t>キュウジツ</t>
    </rPh>
    <rPh sb="2" eb="4">
      <t>シュッキン</t>
    </rPh>
    <rPh sb="5" eb="7">
      <t>ハンベツ</t>
    </rPh>
    <phoneticPr fontId="2"/>
  </si>
  <si>
    <t>●</t>
    <phoneticPr fontId="2"/>
  </si>
  <si>
    <t>土日＋任意選択の祝日</t>
    <rPh sb="0" eb="2">
      <t>ドニチ</t>
    </rPh>
    <rPh sb="3" eb="5">
      <t>ニンイ</t>
    </rPh>
    <rPh sb="5" eb="7">
      <t>センタク</t>
    </rPh>
    <rPh sb="8" eb="10">
      <t>シュクジツ</t>
    </rPh>
    <phoneticPr fontId="2"/>
  </si>
  <si>
    <t>全て任意選択</t>
    <rPh sb="0" eb="1">
      <t>スベ</t>
    </rPh>
    <rPh sb="2" eb="6">
      <t>ニンイセンタク</t>
    </rPh>
    <phoneticPr fontId="2"/>
  </si>
  <si>
    <t>任意休日</t>
    <rPh sb="0" eb="2">
      <t>ニンイ</t>
    </rPh>
    <rPh sb="2" eb="4">
      <t>キュウジツ</t>
    </rPh>
    <phoneticPr fontId="2"/>
  </si>
  <si>
    <t>休日マージ</t>
    <rPh sb="0" eb="2">
      <t>キュウジツ</t>
    </rPh>
    <phoneticPr fontId="2"/>
  </si>
  <si>
    <t>休日選択
（入力用）</t>
    <rPh sb="0" eb="2">
      <t>キュウジツ</t>
    </rPh>
    <rPh sb="2" eb="4">
      <t>センタク</t>
    </rPh>
    <rPh sb="6" eb="9">
      <t>ニュウリョクヨウ</t>
    </rPh>
    <phoneticPr fontId="2"/>
  </si>
  <si>
    <t>休憩控除前
勤務時間</t>
    <rPh sb="0" eb="2">
      <t>キュウケイ</t>
    </rPh>
    <rPh sb="2" eb="4">
      <t>コウジョ</t>
    </rPh>
    <rPh sb="4" eb="5">
      <t>マエ</t>
    </rPh>
    <rPh sb="6" eb="8">
      <t>キンム</t>
    </rPh>
    <rPh sb="8" eb="10">
      <t>ジカン</t>
    </rPh>
    <phoneticPr fontId="2"/>
  </si>
  <si>
    <t>普通から優先
深夜時間</t>
    <rPh sb="0" eb="2">
      <t>フツウ</t>
    </rPh>
    <rPh sb="4" eb="6">
      <t>ユウセン</t>
    </rPh>
    <rPh sb="7" eb="9">
      <t>シンヤ</t>
    </rPh>
    <rPh sb="9" eb="11">
      <t>ジカン</t>
    </rPh>
    <phoneticPr fontId="2"/>
  </si>
  <si>
    <t>総労働時間</t>
    <rPh sb="0" eb="1">
      <t>ソウ</t>
    </rPh>
    <rPh sb="1" eb="3">
      <t>ロウドウ</t>
    </rPh>
    <rPh sb="3" eb="5">
      <t>ジカン</t>
    </rPh>
    <phoneticPr fontId="2"/>
  </si>
  <si>
    <t>残業計算設定</t>
    <rPh sb="0" eb="2">
      <t>ザンギョウ</t>
    </rPh>
    <rPh sb="2" eb="4">
      <t>ケイサン</t>
    </rPh>
    <rPh sb="4" eb="6">
      <t>セッテイ</t>
    </rPh>
    <phoneticPr fontId="2"/>
  </si>
  <si>
    <t>1日の労働時間が</t>
    <rPh sb="1" eb="2">
      <t>ニチ</t>
    </rPh>
    <rPh sb="3" eb="5">
      <t>ロウドウ</t>
    </rPh>
    <rPh sb="5" eb="7">
      <t>ジカン</t>
    </rPh>
    <phoneticPr fontId="2"/>
  </si>
  <si>
    <t>時間を超えると残業とする</t>
    <rPh sb="0" eb="2">
      <t>ジカン</t>
    </rPh>
    <rPh sb="3" eb="4">
      <t>コ</t>
    </rPh>
    <rPh sb="7" eb="9">
      <t>ザンギョウ</t>
    </rPh>
    <phoneticPr fontId="2"/>
  </si>
  <si>
    <t>勤務日数</t>
    <rPh sb="0" eb="2">
      <t>キンム</t>
    </rPh>
    <rPh sb="2" eb="4">
      <t>ニッスウ</t>
    </rPh>
    <phoneticPr fontId="2"/>
  </si>
  <si>
    <t>非表示列</t>
    <rPh sb="0" eb="3">
      <t>ヒヒョウジ</t>
    </rPh>
    <rPh sb="3" eb="4">
      <t>レツ</t>
    </rPh>
    <phoneticPr fontId="2"/>
  </si>
  <si>
    <t>所定休憩時間</t>
    <rPh sb="0" eb="2">
      <t>ショテイ</t>
    </rPh>
    <rPh sb="2" eb="4">
      <t>キュウケイ</t>
    </rPh>
    <rPh sb="4" eb="6">
      <t>ジカン</t>
    </rPh>
    <phoneticPr fontId="2"/>
  </si>
  <si>
    <t>休憩設定（固定）</t>
    <rPh sb="0" eb="2">
      <t>キュウケイ</t>
    </rPh>
    <rPh sb="2" eb="4">
      <t>セッテイ</t>
    </rPh>
    <rPh sb="5" eb="7">
      <t>コテイ</t>
    </rPh>
    <phoneticPr fontId="2"/>
  </si>
  <si>
    <t>分</t>
    <rPh sb="0" eb="1">
      <t>フン</t>
    </rPh>
    <phoneticPr fontId="2"/>
  </si>
  <si>
    <t>普通時間帯</t>
    <rPh sb="0" eb="2">
      <t>フツウ</t>
    </rPh>
    <rPh sb="2" eb="4">
      <t>ジカン</t>
    </rPh>
    <rPh sb="4" eb="5">
      <t>タイ</t>
    </rPh>
    <phoneticPr fontId="2"/>
  </si>
  <si>
    <t>普通時間</t>
    <rPh sb="0" eb="2">
      <t>フツウ</t>
    </rPh>
    <rPh sb="2" eb="4">
      <t>ジカン</t>
    </rPh>
    <phoneticPr fontId="2"/>
  </si>
  <si>
    <t>休日</t>
    <rPh sb="0" eb="2">
      <t>キュウジツ</t>
    </rPh>
    <phoneticPr fontId="2"/>
  </si>
  <si>
    <t>深夜時間</t>
    <rPh sb="0" eb="2">
      <t>シンヤ</t>
    </rPh>
    <rPh sb="2" eb="4">
      <t>ジカン</t>
    </rPh>
    <phoneticPr fontId="2"/>
  </si>
  <si>
    <t>休日
深夜時間</t>
    <rPh sb="0" eb="2">
      <t>キュウジツ</t>
    </rPh>
    <rPh sb="3" eb="5">
      <t>シンヤ</t>
    </rPh>
    <rPh sb="5" eb="7">
      <t>ジカン</t>
    </rPh>
    <phoneticPr fontId="2"/>
  </si>
  <si>
    <t>休日
普通時間</t>
    <rPh sb="0" eb="2">
      <t>キュウジツ</t>
    </rPh>
    <rPh sb="3" eb="5">
      <t>フツウ</t>
    </rPh>
    <rPh sb="5" eb="7">
      <t>ジカン</t>
    </rPh>
    <phoneticPr fontId="2"/>
  </si>
  <si>
    <t>休日計</t>
    <rPh sb="0" eb="2">
      <t>キュウジツ</t>
    </rPh>
    <rPh sb="2" eb="3">
      <t>ケイ</t>
    </rPh>
    <phoneticPr fontId="2"/>
  </si>
  <si>
    <t>平日</t>
    <rPh sb="0" eb="2">
      <t>ヘイジツ</t>
    </rPh>
    <phoneticPr fontId="2"/>
  </si>
  <si>
    <t>平日計</t>
    <rPh sb="0" eb="2">
      <t>ヘイジツ</t>
    </rPh>
    <rPh sb="2" eb="3">
      <t>ケイ</t>
    </rPh>
    <phoneticPr fontId="2"/>
  </si>
  <si>
    <t>残業計</t>
    <rPh sb="0" eb="2">
      <t>ザンギョウ</t>
    </rPh>
    <rPh sb="2" eb="3">
      <t>ケイ</t>
    </rPh>
    <phoneticPr fontId="2"/>
  </si>
  <si>
    <t>普通残業</t>
    <rPh sb="0" eb="2">
      <t>フツウ</t>
    </rPh>
    <rPh sb="2" eb="4">
      <t>ザンギョウ</t>
    </rPh>
    <phoneticPr fontId="2"/>
  </si>
  <si>
    <t>深夜残業</t>
    <rPh sb="0" eb="2">
      <t>シンヤ</t>
    </rPh>
    <rPh sb="2" eb="4">
      <t>ザンギョウ</t>
    </rPh>
    <phoneticPr fontId="2"/>
  </si>
  <si>
    <t>普通時間</t>
    <rPh sb="0" eb="4">
      <t>フツウジカン</t>
    </rPh>
    <phoneticPr fontId="2"/>
  </si>
  <si>
    <t>休憩丸め</t>
    <rPh sb="0" eb="2">
      <t>キュウケイ</t>
    </rPh>
    <rPh sb="2" eb="3">
      <t>マル</t>
    </rPh>
    <phoneticPr fontId="2"/>
  </si>
  <si>
    <t>平日・休日関係なく</t>
    <rPh sb="0" eb="2">
      <t>ヘイジツ</t>
    </rPh>
    <rPh sb="3" eb="5">
      <t>キュウジツ</t>
    </rPh>
    <rPh sb="5" eb="7">
      <t>カンケイ</t>
    </rPh>
    <phoneticPr fontId="2"/>
  </si>
  <si>
    <t>終業時刻</t>
    <rPh sb="0" eb="2">
      <t>シュウギョウ</t>
    </rPh>
    <rPh sb="2" eb="4">
      <t>ジコク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</si>
  <si>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</si>
  <si>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</si>
  <si>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</si>
  <si>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出勤時刻
(HH:MM)</t>
    <rPh sb="0" eb="2">
      <t>シュッキン</t>
    </rPh>
    <rPh sb="2" eb="4">
      <t>ジコク</t>
    </rPh>
    <phoneticPr fontId="2"/>
  </si>
  <si>
    <t>退勤時刻
(HH:MM)</t>
    <rPh sb="0" eb="2">
      <t>タイキン</t>
    </rPh>
    <rPh sb="2" eb="4">
      <t>ジコク</t>
    </rPh>
    <phoneticPr fontId="2"/>
  </si>
  <si>
    <t>休憩時間
(分）</t>
    <rPh sb="0" eb="2">
      <t>キュウケイ</t>
    </rPh>
    <rPh sb="2" eb="4">
      <t>ジカン</t>
    </rPh>
    <rPh sb="6" eb="7">
      <t>フン</t>
    </rPh>
    <phoneticPr fontId="2"/>
  </si>
  <si>
    <t>直行
（直行は1）</t>
    <rPh sb="0" eb="2">
      <t>チョッコウ</t>
    </rPh>
    <rPh sb="4" eb="6">
      <t>チョッコウ</t>
    </rPh>
    <phoneticPr fontId="2"/>
  </si>
  <si>
    <t>直帰
（直帰は1）</t>
    <rPh sb="0" eb="2">
      <t>チョッキ</t>
    </rPh>
    <rPh sb="5" eb="6">
      <t>カエ</t>
    </rPh>
    <phoneticPr fontId="2"/>
  </si>
  <si>
    <t>所属</t>
    <rPh sb="0" eb="2">
      <t>ショゾク</t>
    </rPh>
    <phoneticPr fontId="2"/>
  </si>
  <si>
    <t>コード</t>
    <phoneticPr fontId="2"/>
  </si>
  <si>
    <t>氏名</t>
    <rPh sb="0" eb="2">
      <t>シメイ</t>
    </rPh>
    <phoneticPr fontId="2"/>
  </si>
  <si>
    <t>カスタマーサポート</t>
    <phoneticPr fontId="2"/>
  </si>
  <si>
    <t>山田　太郎</t>
    <rPh sb="0" eb="2">
      <t>ヤマダ</t>
    </rPh>
    <rPh sb="3" eb="5">
      <t>タロウ</t>
    </rPh>
    <phoneticPr fontId="2"/>
  </si>
  <si>
    <t>シートの保護パスワード「1234」</t>
    <rPh sb="4" eb="6">
      <t>ホゴ</t>
    </rPh>
    <phoneticPr fontId="2"/>
  </si>
  <si>
    <t>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</si>
</sst>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h:mm;@"/>
    <numFmt numFmtId="177" formatCode="0_ "/>
    <numFmt numFmtId="178" formatCode="[h]:mm"/>
    <numFmt numFmtId="179" formatCode="d"/>
    <numFmt numFmtId="180" formatCode="aaa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8" fontId="0" fillId="0" borderId="0" xfId="0" applyNumberFormat="1" applyFill="1" applyBorder="1" applyAlignment="1" applyProtection="1">
      <alignment vertical="center"/>
    </xf>
    <xf numFmtId="178" fontId="0" fillId="0" borderId="0" xfId="0" applyNumberFormat="1" applyFill="1" applyBorder="1" applyAlignment="1" applyProtection="1">
      <alignment horizontal="center" vertical="center"/>
    </xf>
    <xf numFmtId="176" fontId="0" fillId="2" borderId="0" xfId="0" applyNumberFormat="1" applyFill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3" fillId="0" borderId="0" xfId="0" applyFont="1" applyProtection="1">
      <alignment vertical="center"/>
    </xf>
    <xf numFmtId="178" fontId="0" fillId="2" borderId="0" xfId="0" applyNumberFormat="1" applyFill="1" applyProtection="1">
      <alignment vertical="center"/>
    </xf>
    <xf numFmtId="0" fontId="6" fillId="0" borderId="0" xfId="0" applyFont="1" applyFill="1" applyAlignment="1" applyProtection="1">
      <alignment vertical="center" wrapText="1"/>
    </xf>
    <xf numFmtId="14" fontId="6" fillId="0" borderId="0" xfId="0" applyNumberFormat="1" applyFont="1" applyFill="1" applyProtection="1">
      <alignment vertical="center"/>
    </xf>
    <xf numFmtId="178" fontId="0" fillId="0" borderId="0" xfId="0" applyNumberFormat="1" applyFill="1" applyBorder="1" applyProtection="1">
      <alignment vertical="center"/>
    </xf>
    <xf numFmtId="176" fontId="0" fillId="0" borderId="0" xfId="0" applyNumberFormat="1" applyProtection="1">
      <alignment vertical="center"/>
    </xf>
    <xf numFmtId="178" fontId="0" fillId="3" borderId="1" xfId="0" applyNumberForma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 shrinkToFit="1"/>
    </xf>
    <xf numFmtId="0" fontId="6" fillId="2" borderId="1" xfId="0" applyFont="1" applyFill="1" applyBorder="1" applyAlignment="1" applyProtection="1">
      <alignment vertical="center" wrapText="1"/>
    </xf>
    <xf numFmtId="178" fontId="0" fillId="2" borderId="1" xfId="0" applyNumberFormat="1" applyFill="1" applyBorder="1" applyProtection="1">
      <alignment vertical="center"/>
    </xf>
    <xf numFmtId="0" fontId="0" fillId="4" borderId="0" xfId="0" applyFill="1" applyProtection="1">
      <alignment vertical="center"/>
    </xf>
    <xf numFmtId="178" fontId="0" fillId="4" borderId="0" xfId="0" applyNumberFormat="1" applyFill="1" applyProtection="1">
      <alignment vertical="center"/>
    </xf>
    <xf numFmtId="177" fontId="0" fillId="4" borderId="0" xfId="0" applyNumberFormat="1" applyFill="1" applyProtection="1">
      <alignment vertical="center"/>
    </xf>
    <xf numFmtId="0" fontId="0" fillId="5" borderId="0" xfId="0" applyFill="1" applyProtection="1">
      <alignment vertical="center"/>
    </xf>
    <xf numFmtId="0" fontId="6" fillId="2" borderId="4" xfId="0" applyFont="1" applyFill="1" applyBorder="1" applyAlignment="1" applyProtection="1">
      <alignment horizontal="center" vertical="center" wrapText="1" shrinkToFit="1"/>
    </xf>
    <xf numFmtId="177" fontId="1" fillId="6" borderId="0" xfId="0" applyNumberFormat="1" applyFont="1" applyFill="1" applyBorder="1" applyAlignment="1" applyProtection="1">
      <alignment horizontal="center" vertical="center"/>
    </xf>
    <xf numFmtId="0" fontId="0" fillId="6" borderId="0" xfId="0" applyFill="1" applyProtection="1">
      <alignment vertical="center"/>
    </xf>
    <xf numFmtId="0" fontId="4" fillId="6" borderId="1" xfId="0" applyFont="1" applyFill="1" applyBorder="1" applyAlignment="1" applyProtection="1">
      <alignment horizontal="center" vertical="center"/>
    </xf>
    <xf numFmtId="178" fontId="0" fillId="6" borderId="1" xfId="0" applyNumberForma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178" fontId="0" fillId="0" borderId="0" xfId="0" applyNumberFormat="1" applyFill="1" applyBorder="1" applyAlignme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 applyProtection="1">
      <alignment horizontal="center" vertic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0" fillId="8" borderId="1" xfId="0" applyNumberFormat="1" applyFill="1" applyBorder="1" applyAlignment="1" applyProtection="1">
      <alignment horizontal="center" vertical="center"/>
    </xf>
    <xf numFmtId="178" fontId="0" fillId="8" borderId="1" xfId="0" applyNumberFormat="1" applyFill="1" applyBorder="1" applyAlignment="1" applyProtection="1">
      <alignment horizontal="center" vertical="center"/>
    </xf>
    <xf numFmtId="178" fontId="0" fillId="8" borderId="6" xfId="0" applyNumberFormat="1" applyFill="1" applyBorder="1" applyAlignment="1" applyProtection="1">
      <alignment vertical="center"/>
    </xf>
    <xf numFmtId="177" fontId="1" fillId="8" borderId="1" xfId="0" applyNumberFormat="1" applyFont="1" applyFill="1" applyBorder="1" applyAlignment="1" applyProtection="1">
      <alignment horizontal="center" vertical="center"/>
    </xf>
    <xf numFmtId="178" fontId="0" fillId="8" borderId="1" xfId="0" applyNumberFormat="1" applyFill="1" applyBorder="1" applyAlignment="1" applyProtection="1">
      <alignment vertical="center"/>
    </xf>
    <xf numFmtId="0" fontId="8" fillId="7" borderId="1" xfId="0" applyFont="1" applyFill="1" applyBorder="1" applyAlignment="1" applyProtection="1">
      <alignment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vertical="center"/>
    </xf>
    <xf numFmtId="0" fontId="8" fillId="7" borderId="6" xfId="0" applyFont="1" applyFill="1" applyBorder="1" applyProtection="1">
      <alignment vertical="center"/>
    </xf>
    <xf numFmtId="0" fontId="8" fillId="7" borderId="5" xfId="0" applyFont="1" applyFill="1" applyBorder="1" applyProtection="1">
      <alignment vertical="center"/>
    </xf>
    <xf numFmtId="0" fontId="8" fillId="7" borderId="4" xfId="0" applyFont="1" applyFill="1" applyBorder="1" applyProtection="1">
      <alignment vertical="center"/>
    </xf>
    <xf numFmtId="0" fontId="9" fillId="7" borderId="2" xfId="0" applyFont="1" applyFill="1" applyBorder="1" applyAlignment="1" applyProtection="1">
      <alignment vertical="center"/>
    </xf>
    <xf numFmtId="0" fontId="9" fillId="7" borderId="7" xfId="0" applyFont="1" applyFill="1" applyBorder="1" applyAlignment="1" applyProtection="1">
      <alignment vertical="center"/>
    </xf>
    <xf numFmtId="0" fontId="5" fillId="4" borderId="0" xfId="0" applyFont="1" applyFill="1" applyAlignment="1">
      <alignment vertical="center"/>
    </xf>
    <xf numFmtId="179" fontId="0" fillId="8" borderId="1" xfId="0" applyNumberFormat="1" applyFill="1" applyBorder="1" applyAlignment="1" applyProtection="1">
      <alignment horizontal="center" vertical="center"/>
    </xf>
    <xf numFmtId="180" fontId="0" fillId="8" borderId="1" xfId="0" applyNumberFormat="1" applyFill="1" applyBorder="1" applyAlignment="1" applyProtection="1">
      <alignment horizontal="center" vertical="center"/>
    </xf>
    <xf numFmtId="0" fontId="10" fillId="0" borderId="0" xfId="0" applyFont="1" applyProtection="1">
      <alignment vertical="center"/>
    </xf>
    <xf numFmtId="178" fontId="8" fillId="7" borderId="6" xfId="0" applyNumberFormat="1" applyFont="1" applyFill="1" applyBorder="1" applyAlignment="1" applyProtection="1">
      <alignment horizontal="center" vertical="center"/>
    </xf>
    <xf numFmtId="178" fontId="8" fillId="7" borderId="5" xfId="0" applyNumberFormat="1" applyFont="1" applyFill="1" applyBorder="1" applyAlignment="1" applyProtection="1">
      <alignment horizontal="center" vertical="center"/>
    </xf>
    <xf numFmtId="178" fontId="8" fillId="7" borderId="4" xfId="0" applyNumberFormat="1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/>
    </xf>
    <xf numFmtId="0" fontId="9" fillId="7" borderId="2" xfId="0" applyFont="1" applyFill="1" applyBorder="1" applyAlignment="1" applyProtection="1">
      <alignment horizontal="center" vertical="center"/>
    </xf>
    <xf numFmtId="0" fontId="9" fillId="7" borderId="7" xfId="0" applyFont="1" applyFill="1" applyBorder="1" applyAlignment="1" applyProtection="1">
      <alignment horizontal="center" vertical="center"/>
    </xf>
    <xf numFmtId="0" fontId="0" fillId="6" borderId="6" xfId="0" applyFill="1" applyBorder="1" applyAlignment="1" applyProtection="1">
      <alignment horizontal="center" vertical="center"/>
    </xf>
    <xf numFmtId="0" fontId="0" fillId="6" borderId="5" xfId="0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 vertical="center"/>
    </xf>
    <xf numFmtId="178" fontId="0" fillId="6" borderId="6" xfId="0" applyNumberFormat="1" applyFill="1" applyBorder="1" applyAlignment="1" applyProtection="1">
      <alignment horizontal="center" vertical="center"/>
    </xf>
    <xf numFmtId="178" fontId="0" fillId="6" borderId="5" xfId="0" applyNumberFormat="1" applyFill="1" applyBorder="1" applyAlignment="1" applyProtection="1">
      <alignment horizontal="center" vertical="center"/>
    </xf>
    <xf numFmtId="178" fontId="0" fillId="6" borderId="4" xfId="0" applyNumberFormat="1" applyFill="1" applyBorder="1" applyAlignment="1" applyProtection="1">
      <alignment horizontal="center" vertical="center"/>
    </xf>
    <xf numFmtId="0" fontId="8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/>
    </xf>
    <xf numFmtId="0" fontId="9" fillId="7" borderId="2" xfId="0" applyFont="1" applyFill="1" applyBorder="1" applyAlignment="1" applyProtection="1">
      <alignment horizontal="center" vertical="center" wrapText="1"/>
    </xf>
    <xf numFmtId="0" fontId="9" fillId="7" borderId="7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8">
    <dxf>
      <fill>
        <patternFill>
          <bgColor rgb="FFFF99CC"/>
        </patternFill>
      </fill>
    </dxf>
    <dxf>
      <font>
        <color rgb="FFFF0000"/>
      </font>
    </dxf>
    <dxf>
      <font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rgb="FFFFFF9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rgb="FFFFFF99"/>
      </font>
    </dxf>
    <dxf>
      <fill>
        <patternFill>
          <bgColor theme="8" tint="0.39994506668294322"/>
        </patternFill>
      </fill>
    </dxf>
    <dxf>
      <fill>
        <patternFill>
          <bgColor rgb="FFFF99CC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6"/>
        </patternFill>
      </fill>
    </dxf>
    <dxf>
      <font>
        <condense val="0"/>
        <extend val="0"/>
        <color auto="1"/>
      </font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99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152400</xdr:colOff>
      <xdr:row>3</xdr:row>
      <xdr:rowOff>123825</xdr:rowOff>
    </xdr:from>
    <xdr:to>
      <xdr:col>51</xdr:col>
      <xdr:colOff>342900</xdr:colOff>
      <xdr:row>33</xdr:row>
      <xdr:rowOff>123825</xdr:rowOff>
    </xdr:to>
    <xdr:sp macro="" textlink="">
      <xdr:nvSpPr>
        <xdr:cNvPr id="3317" name="Rectangle 1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>
          <a:spLocks noChangeArrowheads="1"/>
        </xdr:cNvSpPr>
      </xdr:nvSpPr>
      <xdr:spPr bwMode="auto">
        <a:xfrm>
          <a:off x="16335375" y="295275"/>
          <a:ext cx="4267200" cy="5486400"/>
        </a:xfrm>
        <a:prstGeom prst="rect">
          <a:avLst/>
        </a:prstGeom>
        <a:noFill/>
        <a:ln w="38100">
          <a:solidFill>
            <a:srgbClr val="948A5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7</xdr:row>
      <xdr:rowOff>117475</xdr:rowOff>
    </xdr:from>
    <xdr:to>
      <xdr:col>29</xdr:col>
      <xdr:colOff>0</xdr:colOff>
      <xdr:row>10</xdr:row>
      <xdr:rowOff>4428</xdr:rowOff>
    </xdr:to>
    <xdr:sp macro="" textlink="">
      <xdr:nvSpPr>
        <xdr:cNvPr id="3074" name="Rectangle 2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>
          <a:spLocks noChangeArrowheads="1"/>
        </xdr:cNvSpPr>
      </xdr:nvSpPr>
      <xdr:spPr bwMode="auto">
        <a:xfrm>
          <a:off x="7762875" y="790575"/>
          <a:ext cx="209550" cy="581025"/>
        </a:xfrm>
        <a:prstGeom prst="rect">
          <a:avLst/>
        </a:prstGeom>
        <a:solidFill>
          <a:srgbClr val="99CCFF"/>
        </a:solidFill>
        <a:ln>
          <a:noFill/>
        </a:ln>
      </xdr:spPr>
      <xdr:txBody>
        <a:bodyPr vertOverflow="clip" vert="wordArtVertRtl" wrap="square" lIns="0" tIns="0" rIns="36576" bIns="0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設定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45"/>
  <sheetViews>
    <sheetView showGridLines="0" tabSelected="1" zoomScaleNormal="100" workbookViewId="0">
      <selection activeCell="AU29" sqref="AU29:AX29"/>
    </sheetView>
  </sheetViews>
  <sheetFormatPr defaultColWidth="8.875" defaultRowHeight="13.5" x14ac:dyDescent="0.15"/>
  <cols>
    <col min="1" max="1" width="8.5" style="14" customWidth="1"/>
    <col min="2" max="2" width="6.875" style="8" customWidth="1"/>
    <col min="3" max="3" width="10.125" style="8" customWidth="1"/>
    <col min="4" max="4" width="10.875" style="8" customWidth="1"/>
    <col min="5" max="5" width="10.125" style="8" customWidth="1"/>
    <col min="6" max="8" width="8.875" style="8"/>
    <col min="9" max="9" width="9.625" style="8" bestFit="1" customWidth="1"/>
    <col min="10" max="13" width="9.625" style="8" customWidth="1"/>
    <col min="14" max="14" width="9.5" style="8" hidden="1" customWidth="1"/>
    <col min="15" max="18" width="9" style="8" customWidth="1"/>
    <col min="19" max="19" width="9" style="8" hidden="1" customWidth="1"/>
    <col min="20" max="23" width="9" style="8" customWidth="1"/>
    <col min="24" max="29" width="9" style="8" hidden="1" customWidth="1"/>
    <col min="30" max="31" width="9.625" style="8" hidden="1" customWidth="1"/>
    <col min="32" max="32" width="12.375" style="8" hidden="1" customWidth="1"/>
    <col min="33" max="37" width="9" style="8" hidden="1" customWidth="1"/>
    <col min="38" max="38" width="8.625" style="8" hidden="1" customWidth="1"/>
    <col min="39" max="39" width="10.75" style="8" hidden="1" customWidth="1"/>
    <col min="40" max="41" width="8.125" style="8" hidden="1" customWidth="1"/>
    <col min="42" max="42" width="8.875" style="8" hidden="1" customWidth="1"/>
    <col min="43" max="43" width="15.5" style="8" hidden="1" customWidth="1"/>
    <col min="44" max="44" width="8.875" style="8" hidden="1" customWidth="1"/>
    <col min="45" max="45" width="3.625" style="8" customWidth="1"/>
    <col min="46" max="46" width="16" style="8" customWidth="1"/>
    <col min="47" max="47" width="9" style="8" customWidth="1"/>
    <col min="48" max="48" width="7.125" style="8" customWidth="1"/>
    <col min="49" max="50" width="8.875" style="8"/>
    <col min="51" max="51" width="8.875" style="8" hidden="1" customWidth="1"/>
    <col min="52" max="16384" width="8.875" style="8"/>
  </cols>
  <sheetData>
    <row r="1" spans="1:51" ht="35.25" customHeight="1" x14ac:dyDescent="0.15">
      <c r="A1" s="73" t="s">
        <v>71</v>
      </c>
      <c r="B1" s="73"/>
      <c r="C1" s="73"/>
      <c r="D1" s="73" t="s">
        <v>72</v>
      </c>
      <c r="E1" s="73"/>
      <c r="F1" s="73" t="s">
        <v>73</v>
      </c>
      <c r="G1" s="73"/>
      <c r="H1" s="73"/>
      <c r="I1" s="73"/>
      <c r="J1" s="73"/>
      <c r="K1" s="73"/>
      <c r="L1" s="73"/>
      <c r="O1" s="67" t="s">
        <v>76</v>
      </c>
    </row>
    <row r="2" spans="1:51" ht="24" customHeight="1" x14ac:dyDescent="0.15">
      <c r="A2" s="91" t="s">
        <v>74</v>
      </c>
      <c r="B2" s="91"/>
      <c r="C2" s="91"/>
      <c r="D2" s="91">
        <v>1000023</v>
      </c>
      <c r="E2" s="91"/>
      <c r="F2" s="91" t="s">
        <v>75</v>
      </c>
      <c r="G2" s="91"/>
      <c r="H2" s="91"/>
      <c r="I2" s="91"/>
      <c r="J2" s="91"/>
      <c r="K2" s="91"/>
      <c r="L2" s="91"/>
    </row>
    <row r="3" spans="1:51" x14ac:dyDescent="0.15">
      <c r="A3" s="73" t="s">
        <v>64</v>
      </c>
      <c r="B3" s="73" t="s">
        <v>65</v>
      </c>
      <c r="C3" s="82" t="s">
        <v>38</v>
      </c>
      <c r="D3" s="82" t="s">
        <v>42</v>
      </c>
      <c r="E3" s="82" t="s">
        <v>54</v>
      </c>
      <c r="F3" s="82"/>
      <c r="G3" s="82"/>
      <c r="H3" s="82"/>
      <c r="I3" s="82" t="s">
        <v>49</v>
      </c>
      <c r="J3" s="82"/>
      <c r="K3" s="82"/>
      <c r="L3" s="82"/>
      <c r="M3" s="43"/>
      <c r="N3" s="43"/>
      <c r="O3" s="43"/>
      <c r="P3" s="43"/>
      <c r="Q3" s="43"/>
      <c r="R3" s="43"/>
    </row>
    <row r="4" spans="1:51" ht="27" customHeight="1" x14ac:dyDescent="0.15">
      <c r="A4" s="73"/>
      <c r="B4" s="73"/>
      <c r="C4" s="82"/>
      <c r="D4" s="82"/>
      <c r="E4" s="56" t="s">
        <v>48</v>
      </c>
      <c r="F4" s="56" t="s">
        <v>50</v>
      </c>
      <c r="G4" s="56" t="s">
        <v>57</v>
      </c>
      <c r="H4" s="56" t="s">
        <v>58</v>
      </c>
      <c r="I4" s="56" t="s">
        <v>59</v>
      </c>
      <c r="J4" s="56" t="s">
        <v>50</v>
      </c>
      <c r="K4" s="57" t="s">
        <v>57</v>
      </c>
      <c r="L4" s="57" t="s">
        <v>58</v>
      </c>
      <c r="M4" s="44"/>
      <c r="N4" s="44"/>
      <c r="O4" s="44"/>
      <c r="P4" s="44"/>
      <c r="Q4" s="44"/>
      <c r="R4" s="44"/>
      <c r="S4" s="6"/>
      <c r="T4" s="7"/>
      <c r="U4" s="7"/>
      <c r="V4" s="7"/>
      <c r="W4" s="7"/>
      <c r="X4" s="7"/>
      <c r="Y4" s="7"/>
      <c r="Z4" s="7"/>
      <c r="AA4" s="7"/>
      <c r="AB4" s="6"/>
      <c r="AC4" s="7"/>
      <c r="AD4" s="31" t="s">
        <v>43</v>
      </c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Y4" s="31" t="s">
        <v>43</v>
      </c>
    </row>
    <row r="5" spans="1:51" ht="21" customHeight="1" x14ac:dyDescent="0.15">
      <c r="A5" s="46">
        <v>2013</v>
      </c>
      <c r="B5" s="45">
        <v>2</v>
      </c>
      <c r="C5" s="53">
        <f>SUM(V11:V41)</f>
        <v>8.0833333333333339</v>
      </c>
      <c r="D5" s="54">
        <f>COUNT(V11:V41)</f>
        <v>20</v>
      </c>
      <c r="E5" s="53">
        <f>SUM(L11:L41)</f>
        <v>4</v>
      </c>
      <c r="F5" s="53">
        <f>SUM(M11:M41)</f>
        <v>0.16666666666666682</v>
      </c>
      <c r="G5" s="53">
        <f>SUM(O11:O41)</f>
        <v>0.83333333333333326</v>
      </c>
      <c r="H5" s="53">
        <f>SUM(P11:P41)</f>
        <v>0.99999999999999989</v>
      </c>
      <c r="I5" s="53">
        <f>SUM(Q11:Q41)</f>
        <v>1.4166666666666665</v>
      </c>
      <c r="J5" s="55">
        <f>SUM(R11:R41)</f>
        <v>0</v>
      </c>
      <c r="K5" s="55">
        <f>SUM(T11:T41)</f>
        <v>0.41666666666666663</v>
      </c>
      <c r="L5" s="55">
        <f>SUM(U11:U41)</f>
        <v>0.29166666666666669</v>
      </c>
      <c r="M5" s="9"/>
      <c r="N5" s="9"/>
      <c r="O5" s="9"/>
      <c r="P5" s="9"/>
      <c r="Q5" s="9"/>
      <c r="R5" s="9"/>
      <c r="S5" s="39"/>
      <c r="T5" s="10"/>
      <c r="U5" s="10"/>
      <c r="V5" s="10"/>
      <c r="W5" s="10"/>
      <c r="X5" s="10"/>
      <c r="Y5" s="10"/>
      <c r="Z5" s="10"/>
      <c r="AA5" s="10"/>
      <c r="AB5" s="9"/>
      <c r="AC5" s="10"/>
      <c r="AD5" s="33"/>
      <c r="AE5" s="33"/>
      <c r="AF5" s="11" t="s">
        <v>30</v>
      </c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T5" s="12" t="s">
        <v>5</v>
      </c>
      <c r="AY5" s="28"/>
    </row>
    <row r="6" spans="1:51" x14ac:dyDescent="0.15">
      <c r="A6" s="47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34"/>
      <c r="AE6" s="34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T6" s="58" t="s">
        <v>0</v>
      </c>
      <c r="AU6" s="1">
        <v>15</v>
      </c>
      <c r="AY6" s="28"/>
    </row>
    <row r="7" spans="1:51" x14ac:dyDescent="0.15">
      <c r="A7" s="48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34"/>
      <c r="AE7" s="34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T7" s="58" t="s">
        <v>1</v>
      </c>
      <c r="AU7" s="1">
        <v>15</v>
      </c>
      <c r="AY7" s="28"/>
    </row>
    <row r="8" spans="1:51" x14ac:dyDescent="0.15">
      <c r="B8" s="14"/>
      <c r="K8" s="13"/>
      <c r="L8" s="13"/>
      <c r="M8" s="13"/>
      <c r="N8" s="13"/>
      <c r="O8" s="13"/>
      <c r="P8" s="13"/>
      <c r="Q8" s="15"/>
      <c r="R8" s="15"/>
      <c r="S8" s="15"/>
      <c r="T8" s="15"/>
      <c r="U8" s="15"/>
      <c r="V8" s="15"/>
      <c r="W8" s="38"/>
      <c r="X8" s="15"/>
      <c r="Y8" s="15"/>
      <c r="Z8" s="15"/>
      <c r="AA8" s="15"/>
      <c r="AB8" s="15"/>
      <c r="AC8" s="15"/>
      <c r="AD8" s="34"/>
      <c r="AE8" s="34"/>
      <c r="AF8" s="16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T8" s="18" t="s">
        <v>7</v>
      </c>
      <c r="AY8" s="28"/>
    </row>
    <row r="9" spans="1:51" x14ac:dyDescent="0.15">
      <c r="A9" s="83" t="s">
        <v>63</v>
      </c>
      <c r="B9" s="83" t="s">
        <v>25</v>
      </c>
      <c r="C9" s="84" t="s">
        <v>66</v>
      </c>
      <c r="D9" s="84" t="s">
        <v>67</v>
      </c>
      <c r="E9" s="84" t="s">
        <v>68</v>
      </c>
      <c r="F9" s="84" t="s">
        <v>69</v>
      </c>
      <c r="G9" s="84" t="s">
        <v>70</v>
      </c>
      <c r="H9" s="83" t="s">
        <v>8</v>
      </c>
      <c r="I9" s="84" t="s">
        <v>10</v>
      </c>
      <c r="J9" s="84" t="s">
        <v>11</v>
      </c>
      <c r="K9" s="83" t="s">
        <v>9</v>
      </c>
      <c r="L9" s="68" t="s">
        <v>54</v>
      </c>
      <c r="M9" s="69"/>
      <c r="N9" s="69"/>
      <c r="O9" s="69"/>
      <c r="P9" s="70"/>
      <c r="Q9" s="68" t="s">
        <v>49</v>
      </c>
      <c r="R9" s="69"/>
      <c r="S9" s="69"/>
      <c r="T9" s="69"/>
      <c r="U9" s="70"/>
      <c r="V9" s="74" t="s">
        <v>38</v>
      </c>
      <c r="W9" s="89" t="s">
        <v>35</v>
      </c>
      <c r="X9" s="76" t="s">
        <v>54</v>
      </c>
      <c r="Y9" s="77"/>
      <c r="Z9" s="78"/>
      <c r="AA9" s="79" t="s">
        <v>49</v>
      </c>
      <c r="AB9" s="80"/>
      <c r="AC9" s="81"/>
      <c r="AD9" s="71" t="s">
        <v>61</v>
      </c>
      <c r="AE9" s="72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T9" s="58" t="s">
        <v>2</v>
      </c>
      <c r="AU9" s="3">
        <v>0.91666666666666663</v>
      </c>
      <c r="AV9" s="14" t="s">
        <v>3</v>
      </c>
      <c r="AW9" s="3">
        <v>1.2083333333333333</v>
      </c>
      <c r="AY9" s="28"/>
    </row>
    <row r="10" spans="1:51" ht="43.5" customHeight="1" x14ac:dyDescent="0.15">
      <c r="A10" s="83"/>
      <c r="B10" s="83"/>
      <c r="C10" s="84"/>
      <c r="D10" s="84"/>
      <c r="E10" s="84"/>
      <c r="F10" s="84"/>
      <c r="G10" s="84"/>
      <c r="H10" s="83"/>
      <c r="I10" s="84"/>
      <c r="J10" s="84"/>
      <c r="K10" s="83"/>
      <c r="L10" s="50" t="s">
        <v>48</v>
      </c>
      <c r="M10" s="50" t="s">
        <v>50</v>
      </c>
      <c r="N10" s="50" t="s">
        <v>56</v>
      </c>
      <c r="O10" s="49" t="s">
        <v>57</v>
      </c>
      <c r="P10" s="49" t="s">
        <v>58</v>
      </c>
      <c r="Q10" s="50" t="s">
        <v>48</v>
      </c>
      <c r="R10" s="50" t="s">
        <v>50</v>
      </c>
      <c r="S10" s="50" t="s">
        <v>56</v>
      </c>
      <c r="T10" s="49" t="s">
        <v>57</v>
      </c>
      <c r="U10" s="49" t="s">
        <v>58</v>
      </c>
      <c r="V10" s="75"/>
      <c r="W10" s="90"/>
      <c r="X10" s="35" t="s">
        <v>55</v>
      </c>
      <c r="Y10" s="35" t="s">
        <v>48</v>
      </c>
      <c r="Z10" s="35" t="s">
        <v>50</v>
      </c>
      <c r="AA10" s="37" t="s">
        <v>53</v>
      </c>
      <c r="AB10" s="37" t="s">
        <v>52</v>
      </c>
      <c r="AC10" s="37" t="s">
        <v>51</v>
      </c>
      <c r="AD10" s="35" t="s">
        <v>48</v>
      </c>
      <c r="AE10" s="35" t="s">
        <v>50</v>
      </c>
      <c r="AF10" s="32" t="s">
        <v>13</v>
      </c>
      <c r="AG10" s="25" t="s">
        <v>12</v>
      </c>
      <c r="AH10" s="25" t="s">
        <v>36</v>
      </c>
      <c r="AI10" s="26" t="s">
        <v>21</v>
      </c>
      <c r="AJ10" s="26" t="s">
        <v>23</v>
      </c>
      <c r="AK10" s="26" t="s">
        <v>37</v>
      </c>
      <c r="AL10" s="26" t="s">
        <v>22</v>
      </c>
      <c r="AM10" s="26" t="s">
        <v>24</v>
      </c>
      <c r="AN10" s="26" t="s">
        <v>47</v>
      </c>
      <c r="AO10" s="26" t="s">
        <v>25</v>
      </c>
      <c r="AP10" s="26" t="s">
        <v>27</v>
      </c>
      <c r="AQ10" s="26" t="s">
        <v>33</v>
      </c>
      <c r="AR10" s="26" t="s">
        <v>34</v>
      </c>
      <c r="AS10" s="20"/>
      <c r="AY10" s="28"/>
    </row>
    <row r="11" spans="1:51" x14ac:dyDescent="0.15">
      <c r="A11" s="65">
        <f>DATE($A$5,$B$5,1)</f>
        <v>41306</v>
      </c>
      <c r="B11" s="66">
        <f>A11</f>
        <v>41306</v>
      </c>
      <c r="C11" s="3">
        <v>0.125</v>
      </c>
      <c r="D11" s="3">
        <v>0.70833333333333337</v>
      </c>
      <c r="E11" s="42"/>
      <c r="F11" s="4"/>
      <c r="G11" s="4"/>
      <c r="H11" s="51" t="str">
        <f>IF(AND(G11=1,F11=1),"直行・直帰",IF(G11=1,"直帰",IF(F11=1,"直行",IF(OR(AND(C11="",D11=""),AND(C11&lt;&gt;"",D11&lt;&gt;"",C11&lt;D11)),"",IF(OR(C11="",D11="",C11&gt;D11),"ERROR","")))))</f>
        <v/>
      </c>
      <c r="I11" s="52">
        <f t="shared" ref="I11:I41" si="0">IF(F11=1,$AU$22,IF(C11="","",IF(AND(C11&lt;$AU$22,$AU$25="始業時刻前の出勤を認めない"),$AU$22,CEILING(C11,TIME(0,$AU$6,0)))))</f>
        <v>0.125</v>
      </c>
      <c r="J11" s="52">
        <f>IF(G11=1,$AU$23,IF(D11="","",FLOOR(D11,TIME(0,$AU$7,0))))</f>
        <v>0.70833333333333326</v>
      </c>
      <c r="K11" s="52">
        <f>IF(OR(I11&lt;&gt;"",J11&lt;&gt;""),IF(E11&lt;&gt;"",TIME(0,CEILING(E11,$AU$14),0),TIME(0,$AU$12,0)),"")</f>
        <v>4.1666666666666664E-2</v>
      </c>
      <c r="L11" s="52" t="str">
        <f t="shared" ref="L11:L41" si="1">IF(N11="",Y11,IF(O11&lt;&gt;"",Y11-O11,Y11))</f>
        <v/>
      </c>
      <c r="M11" s="52" t="str">
        <f t="shared" ref="M11:M41" si="2">IF(Z11&lt;&gt;"",IF(P11&lt;&gt;"",Z11-P11,Z11),"")</f>
        <v/>
      </c>
      <c r="N11" s="52" t="str">
        <f t="shared" ref="N11:N41" si="3">IF(AA11="",IF(OR(I11&lt;&gt;"",J11&lt;&gt;""),IF(V11&gt;$AY$33,(V11-$AY$33),""),""),"")</f>
        <v/>
      </c>
      <c r="O11" s="52" t="str">
        <f t="shared" ref="O11:O41" si="4">IF(AND(Y11&gt;$AY$33,Y11&lt;&gt;""),Y11-$AY$33,"")</f>
        <v/>
      </c>
      <c r="P11" s="52" t="str">
        <f t="shared" ref="P11:P41" si="5">IF(AND(N11&lt;&gt;"",Z11&lt;&gt;""),IF(N11&gt;Z11,Z11,N11),"")</f>
        <v/>
      </c>
      <c r="Q11" s="52">
        <f t="shared" ref="Q11:Q41" si="6">IF(S11="",AA11,IF(T11="",AB11,AB11-T11))</f>
        <v>0.33333333333333331</v>
      </c>
      <c r="R11" s="52" t="str">
        <f>IF(AC11&lt;&gt;"",IF(U11&lt;&gt;"",AC11-U11,AC11),"")</f>
        <v/>
      </c>
      <c r="S11" s="52">
        <f t="shared" ref="S11:S41" si="7">IF(AA11&lt;&gt;"",IF(OR(I11&lt;&gt;"",J11&lt;&gt;""),IF(V11&gt;$AY$33,(V11-$AY$33),""),""),"")</f>
        <v>0.20833333333333331</v>
      </c>
      <c r="T11" s="52">
        <f>IF(AND(AB11&gt;$AY$33,S11&lt;&gt;""),AB11-$AY$33,"")</f>
        <v>0.20833333333333331</v>
      </c>
      <c r="U11" s="52" t="str">
        <f>IF(AND(S11&lt;&gt;0,AC11&lt;&gt;""),IF(S11&gt;AC11,AC11,S11),"")</f>
        <v/>
      </c>
      <c r="V11" s="52">
        <f t="shared" ref="V11:V41" si="8">IF(OR(J11="",I11=""),"",J11-I11-K11)</f>
        <v>0.54166666666666663</v>
      </c>
      <c r="W11" s="24" t="s">
        <v>77</v>
      </c>
      <c r="X11" s="36" t="str">
        <f>IF(AA11="",V11,"")</f>
        <v/>
      </c>
      <c r="Y11" s="36" t="str">
        <f t="shared" ref="Y11:Y41" si="9">IF(X11&lt;&gt;"",AD11,"")</f>
        <v/>
      </c>
      <c r="Z11" s="36" t="str">
        <f t="shared" ref="Z11:Z41" si="10">IF(X11&lt;&gt;"",AE11,"")</f>
        <v/>
      </c>
      <c r="AA11" s="36">
        <f>IF(OR($AU$29="集計しない",$AU$29=""),"",IF($AU$29="全て任意選択",AQ11,AR11))</f>
        <v>0.54166666666666663</v>
      </c>
      <c r="AB11" s="36">
        <f t="shared" ref="AB11:AB41" si="11">IF(AA11&lt;&gt;"",AD11,"")</f>
        <v>0.54166666666666663</v>
      </c>
      <c r="AC11" s="36" t="str">
        <f t="shared" ref="AC11:AC41" si="12">IF(AA11&lt;&gt;"",AE11,"")</f>
        <v/>
      </c>
      <c r="AD11" s="36">
        <f>IF(AE11="",V11,V11-AE11)</f>
        <v>0.54166666666666663</v>
      </c>
      <c r="AE11" s="36" t="str">
        <f>IF(AJ11="","",IF($AU$16="普通時間から控除",AK11,IF($AU$16="時間が長い方を優先的に控除",AL11,IF($AU$16="深夜時間から優先的に控除",AM11,"？？？？"))))</f>
        <v/>
      </c>
      <c r="AF11" s="27">
        <f t="shared" ref="AF11:AF41" si="13">IF(I11&lt;$AU$9,$AU$9,I11)</f>
        <v>0.91666666666666663</v>
      </c>
      <c r="AG11" s="27" t="str">
        <f t="shared" ref="AG11:AG41" si="14">IF(OR(J11&lt;$AU$9,J11=""),"",IF(J11&gt;$AW$9,$AW$9,J11))</f>
        <v/>
      </c>
      <c r="AH11" s="27">
        <f t="shared" ref="AH11:AH41" si="15">IF(OR(J11&lt;&gt;"",I11&lt;&gt;""),J11-I11,"")</f>
        <v>0.58333333333333326</v>
      </c>
      <c r="AI11" s="27" t="str">
        <f>IF(AND(AH11&lt;&gt;"",AJ11&lt;&gt;""),AH11-AJ11,"")</f>
        <v/>
      </c>
      <c r="AJ11" s="27" t="str">
        <f>IF(AG11&lt;&gt;"",AG11-AF11,"")</f>
        <v/>
      </c>
      <c r="AK11" s="27" t="str">
        <f t="shared" ref="AK11:AK41" si="16">IF(AJ11&lt;&gt;"",IF(AI11&lt;=K11,AH11-K11,AJ11),"")</f>
        <v/>
      </c>
      <c r="AL11" s="27" t="str">
        <f t="shared" ref="AL11:AL41" si="17">IF(AJ11&lt;&gt;"",IF(AI11&gt;AJ11,AJ11,IF(OR(AJ11&lt;K11,AJ11=K11),0,AJ11-K11)),"")</f>
        <v/>
      </c>
      <c r="AM11" s="27" t="str">
        <f t="shared" ref="AM11:AM41" si="18">IF(AJ11&lt;&gt;"",IF(OR(AJ11&lt;K11,AJ11=K11),0,AJ11-K11),"")</f>
        <v/>
      </c>
      <c r="AN11" s="27" t="str">
        <f t="shared" ref="AN11:AN41" si="19">IF(AI11&lt;&gt;"",V11-Z11,"")</f>
        <v/>
      </c>
      <c r="AO11" s="27" t="str">
        <f t="shared" ref="AO11:AO41" si="20">IF(A11&lt;&gt;"",TEXT(A11,"aaa"),"")</f>
        <v>金</v>
      </c>
      <c r="AP11" s="27" t="str">
        <f t="shared" ref="AP11:AP41" si="21">IF(OR(AO11="土",AO11="日"),V11,"")</f>
        <v/>
      </c>
      <c r="AQ11" s="27">
        <f t="shared" ref="AQ11:AQ41" si="22">IF(W11="●",V11,"")</f>
        <v>0.54166666666666663</v>
      </c>
      <c r="AR11" s="27">
        <f>IF(AP11&lt;&gt;"",AP11,IF(AQ11&lt;&gt;"",AQ11,""))</f>
        <v>0.54166666666666663</v>
      </c>
      <c r="AS11" s="13"/>
      <c r="AT11" s="6" t="s">
        <v>45</v>
      </c>
      <c r="AY11" s="28"/>
    </row>
    <row r="12" spans="1:51" x14ac:dyDescent="0.15">
      <c r="A12" s="65">
        <f>A11+1</f>
        <v>41307</v>
      </c>
      <c r="B12" s="66">
        <f t="shared" ref="B12:B41" si="23">A12</f>
        <v>41307</v>
      </c>
      <c r="C12" s="3">
        <v>0.41666666666666669</v>
      </c>
      <c r="D12" s="3">
        <v>0.91666666666666663</v>
      </c>
      <c r="E12" s="42"/>
      <c r="F12" s="4"/>
      <c r="G12" s="4"/>
      <c r="H12" s="51" t="str">
        <f t="shared" ref="H12:H41" si="24">IF(AND(G12=1,F12=1),"直行・直帰",IF(G12=1,"直帰",IF(F12=1,"直行",IF(OR(AND(C12="",D12=""),AND(C12&lt;&gt;"",D12&lt;&gt;"",C12&lt;D12)),"",IF(OR(C12="",D12="",C12&gt;D12),"ERROR","")))))</f>
        <v/>
      </c>
      <c r="I12" s="52">
        <f t="shared" si="0"/>
        <v>0.41666666666666663</v>
      </c>
      <c r="J12" s="52">
        <f>IF(G12=1,$AU$23,IF(D12="","",FLOOR(D12,TIME(0,$AU$7,0))))</f>
        <v>0.91666666666666663</v>
      </c>
      <c r="K12" s="52">
        <f t="shared" ref="K12:K17" si="25">IF(OR(I12&lt;&gt;"",J12&lt;&gt;""),IF(E12&lt;&gt;"",TIME(0,CEILING(E12,$AU$14),0),TIME(0,$AU$12,0)),"")</f>
        <v>4.1666666666666664E-2</v>
      </c>
      <c r="L12" s="52" t="str">
        <f t="shared" si="1"/>
        <v/>
      </c>
      <c r="M12" s="52" t="str">
        <f t="shared" si="2"/>
        <v/>
      </c>
      <c r="N12" s="52" t="str">
        <f t="shared" si="3"/>
        <v/>
      </c>
      <c r="O12" s="52" t="str">
        <f t="shared" si="4"/>
        <v/>
      </c>
      <c r="P12" s="52" t="str">
        <f t="shared" si="5"/>
        <v/>
      </c>
      <c r="Q12" s="52">
        <f t="shared" si="6"/>
        <v>0.33333333333333331</v>
      </c>
      <c r="R12" s="52">
        <f t="shared" ref="R12:R41" si="26">IF(AC12&lt;&gt;"",IF(U12&lt;&gt;"",AC12-U12,AC12),"")</f>
        <v>0</v>
      </c>
      <c r="S12" s="52">
        <f t="shared" si="7"/>
        <v>0.125</v>
      </c>
      <c r="T12" s="52">
        <f t="shared" ref="T12:T41" si="27">IF(AND(AB12&gt;$AY$33,S12&lt;&gt;""),AB12-$AY$33,"")</f>
        <v>0.125</v>
      </c>
      <c r="U12" s="52">
        <f t="shared" ref="U12:U41" si="28">IF(AND(S12&lt;&gt;0,AC12&lt;&gt;""),IF(S12&gt;AC12,AC12,S12),"")</f>
        <v>0</v>
      </c>
      <c r="V12" s="52">
        <f t="shared" si="8"/>
        <v>0.45833333333333331</v>
      </c>
      <c r="W12" s="24"/>
      <c r="X12" s="36" t="str">
        <f t="shared" ref="X12:X41" si="29">IF(AA12="",V12,"")</f>
        <v/>
      </c>
      <c r="Y12" s="36" t="str">
        <f t="shared" si="9"/>
        <v/>
      </c>
      <c r="Z12" s="36" t="str">
        <f t="shared" si="10"/>
        <v/>
      </c>
      <c r="AA12" s="36">
        <f t="shared" ref="AA12:AA41" si="30">IF(OR($AU$29="集計しない",$AU$29=""),"",IF($AU$29="全て任意選択",AQ12,AR12))</f>
        <v>0.45833333333333331</v>
      </c>
      <c r="AB12" s="36">
        <f t="shared" si="11"/>
        <v>0.45833333333333331</v>
      </c>
      <c r="AC12" s="36">
        <f t="shared" si="12"/>
        <v>0</v>
      </c>
      <c r="AD12" s="36">
        <f t="shared" ref="AD12:AD41" si="31">IF(AE12="",V12,V12-AE12)</f>
        <v>0.45833333333333331</v>
      </c>
      <c r="AE12" s="36">
        <f t="shared" ref="AE12:AE41" si="32">IF(AJ12="","",IF($AU$16="普通時間から控除",AK12,IF($AU$16="時間が長い方を優先的に控除",AL12,IF($AU$16="深夜時間から優先的に控除",AM12,"？？？？"))))</f>
        <v>0</v>
      </c>
      <c r="AF12" s="27">
        <f t="shared" si="13"/>
        <v>0.91666666666666663</v>
      </c>
      <c r="AG12" s="27">
        <f t="shared" si="14"/>
        <v>0.91666666666666663</v>
      </c>
      <c r="AH12" s="27">
        <f t="shared" si="15"/>
        <v>0.5</v>
      </c>
      <c r="AI12" s="27">
        <f t="shared" ref="AI12:AI41" si="33">IF(AND(AH12&lt;&gt;"",AJ12&lt;&gt;""),AH12-AJ12,"")</f>
        <v>0.5</v>
      </c>
      <c r="AJ12" s="27">
        <f t="shared" ref="AJ12:AJ41" si="34">IF(AG12&lt;&gt;"",AG12-AF12,"")</f>
        <v>0</v>
      </c>
      <c r="AK12" s="27">
        <f t="shared" si="16"/>
        <v>0</v>
      </c>
      <c r="AL12" s="27">
        <f t="shared" si="17"/>
        <v>0</v>
      </c>
      <c r="AM12" s="27">
        <f t="shared" si="18"/>
        <v>0</v>
      </c>
      <c r="AN12" s="27" t="e">
        <f t="shared" si="19"/>
        <v>#VALUE!</v>
      </c>
      <c r="AO12" s="27" t="str">
        <f t="shared" si="20"/>
        <v>土</v>
      </c>
      <c r="AP12" s="27">
        <f t="shared" si="21"/>
        <v>0.45833333333333331</v>
      </c>
      <c r="AQ12" s="27" t="str">
        <f t="shared" si="22"/>
        <v/>
      </c>
      <c r="AR12" s="27">
        <f t="shared" ref="AR12:AR41" si="35">IF(AP12&lt;&gt;"",AP12,IF(AQ12&lt;&gt;"",AQ12,""))</f>
        <v>0.45833333333333331</v>
      </c>
      <c r="AS12" s="21"/>
      <c r="AT12" s="62" t="s">
        <v>44</v>
      </c>
      <c r="AU12" s="1">
        <v>60</v>
      </c>
      <c r="AV12" s="8" t="s">
        <v>46</v>
      </c>
      <c r="AX12" s="22"/>
      <c r="AY12" s="28"/>
    </row>
    <row r="13" spans="1:51" x14ac:dyDescent="0.15">
      <c r="A13" s="65">
        <f t="shared" ref="A13:A38" si="36">A12+1</f>
        <v>41308</v>
      </c>
      <c r="B13" s="66">
        <f t="shared" si="23"/>
        <v>41308</v>
      </c>
      <c r="C13" s="3">
        <v>0.70833333333333337</v>
      </c>
      <c r="D13" s="3">
        <v>1</v>
      </c>
      <c r="E13" s="42"/>
      <c r="F13" s="4"/>
      <c r="G13" s="4"/>
      <c r="H13" s="51" t="str">
        <f t="shared" si="24"/>
        <v/>
      </c>
      <c r="I13" s="52">
        <f t="shared" si="0"/>
        <v>0.70833333333333326</v>
      </c>
      <c r="J13" s="52">
        <f t="shared" ref="J13:J14" si="37">IF(G13=1,$AU$23,IF(D13="","",FLOOR(D13,TIME(0,$AU$7,0))))</f>
        <v>1</v>
      </c>
      <c r="K13" s="52">
        <f t="shared" si="25"/>
        <v>4.1666666666666664E-2</v>
      </c>
      <c r="L13" s="52" t="str">
        <f t="shared" si="1"/>
        <v/>
      </c>
      <c r="M13" s="52" t="str">
        <f t="shared" si="2"/>
        <v/>
      </c>
      <c r="N13" s="52" t="str">
        <f t="shared" si="3"/>
        <v/>
      </c>
      <c r="O13" s="52" t="str">
        <f t="shared" si="4"/>
        <v/>
      </c>
      <c r="P13" s="52" t="str">
        <f t="shared" si="5"/>
        <v/>
      </c>
      <c r="Q13" s="52">
        <f t="shared" si="6"/>
        <v>0.25000000000000006</v>
      </c>
      <c r="R13" s="52">
        <f t="shared" si="26"/>
        <v>0</v>
      </c>
      <c r="S13" s="52" t="str">
        <f t="shared" si="7"/>
        <v/>
      </c>
      <c r="T13" s="52" t="str">
        <f t="shared" si="27"/>
        <v/>
      </c>
      <c r="U13" s="52">
        <f t="shared" si="28"/>
        <v>4.1666666666666706E-2</v>
      </c>
      <c r="V13" s="52">
        <f t="shared" si="8"/>
        <v>0.25000000000000006</v>
      </c>
      <c r="W13" s="24"/>
      <c r="X13" s="36" t="str">
        <f t="shared" si="29"/>
        <v/>
      </c>
      <c r="Y13" s="36" t="str">
        <f t="shared" si="9"/>
        <v/>
      </c>
      <c r="Z13" s="36" t="str">
        <f t="shared" si="10"/>
        <v/>
      </c>
      <c r="AA13" s="36">
        <f t="shared" si="30"/>
        <v>0.25000000000000006</v>
      </c>
      <c r="AB13" s="36">
        <f t="shared" si="11"/>
        <v>0.20833333333333334</v>
      </c>
      <c r="AC13" s="36">
        <f t="shared" si="12"/>
        <v>4.1666666666666706E-2</v>
      </c>
      <c r="AD13" s="36">
        <f t="shared" si="31"/>
        <v>0.20833333333333334</v>
      </c>
      <c r="AE13" s="36">
        <f t="shared" si="32"/>
        <v>4.1666666666666706E-2</v>
      </c>
      <c r="AF13" s="27">
        <f t="shared" si="13"/>
        <v>0.91666666666666663</v>
      </c>
      <c r="AG13" s="27">
        <f t="shared" si="14"/>
        <v>1</v>
      </c>
      <c r="AH13" s="27">
        <f t="shared" si="15"/>
        <v>0.29166666666666674</v>
      </c>
      <c r="AI13" s="27">
        <f t="shared" si="33"/>
        <v>0.20833333333333337</v>
      </c>
      <c r="AJ13" s="27">
        <f t="shared" si="34"/>
        <v>8.333333333333337E-2</v>
      </c>
      <c r="AK13" s="27">
        <f t="shared" si="16"/>
        <v>8.333333333333337E-2</v>
      </c>
      <c r="AL13" s="27">
        <f t="shared" si="17"/>
        <v>8.333333333333337E-2</v>
      </c>
      <c r="AM13" s="27">
        <f t="shared" si="18"/>
        <v>4.1666666666666706E-2</v>
      </c>
      <c r="AN13" s="27" t="e">
        <f t="shared" si="19"/>
        <v>#VALUE!</v>
      </c>
      <c r="AO13" s="27" t="str">
        <f t="shared" si="20"/>
        <v>日</v>
      </c>
      <c r="AP13" s="27">
        <f t="shared" si="21"/>
        <v>0.25000000000000006</v>
      </c>
      <c r="AQ13" s="27" t="str">
        <f t="shared" si="22"/>
        <v/>
      </c>
      <c r="AR13" s="27">
        <f t="shared" si="35"/>
        <v>0.25000000000000006</v>
      </c>
      <c r="AS13" s="21"/>
      <c r="AT13" s="41"/>
      <c r="AU13" s="40"/>
      <c r="AX13" s="22"/>
      <c r="AY13" s="28"/>
    </row>
    <row r="14" spans="1:51" x14ac:dyDescent="0.15">
      <c r="A14" s="65">
        <f t="shared" si="36"/>
        <v>41309</v>
      </c>
      <c r="B14" s="66">
        <f t="shared" si="23"/>
        <v>41309</v>
      </c>
      <c r="C14" s="3">
        <v>0.5</v>
      </c>
      <c r="D14" s="3">
        <v>1.2083333333333333</v>
      </c>
      <c r="E14" s="42"/>
      <c r="F14" s="4"/>
      <c r="G14" s="4"/>
      <c r="H14" s="51" t="str">
        <f t="shared" si="24"/>
        <v/>
      </c>
      <c r="I14" s="52">
        <f t="shared" si="0"/>
        <v>0.5</v>
      </c>
      <c r="J14" s="52">
        <f t="shared" si="37"/>
        <v>1.2083333333333333</v>
      </c>
      <c r="K14" s="52">
        <f t="shared" si="25"/>
        <v>4.1666666666666664E-2</v>
      </c>
      <c r="L14" s="52">
        <f t="shared" si="1"/>
        <v>0.33333333333333331</v>
      </c>
      <c r="M14" s="52">
        <f t="shared" si="2"/>
        <v>0</v>
      </c>
      <c r="N14" s="52">
        <f t="shared" si="3"/>
        <v>0.33333333333333331</v>
      </c>
      <c r="O14" s="52">
        <f t="shared" si="4"/>
        <v>8.3333333333333315E-2</v>
      </c>
      <c r="P14" s="52">
        <f t="shared" si="5"/>
        <v>0.24999999999999997</v>
      </c>
      <c r="Q14" s="52" t="str">
        <f t="shared" si="6"/>
        <v/>
      </c>
      <c r="R14" s="52" t="str">
        <f t="shared" si="26"/>
        <v/>
      </c>
      <c r="S14" s="52" t="str">
        <f t="shared" si="7"/>
        <v/>
      </c>
      <c r="T14" s="52" t="str">
        <f t="shared" si="27"/>
        <v/>
      </c>
      <c r="U14" s="52" t="str">
        <f t="shared" si="28"/>
        <v/>
      </c>
      <c r="V14" s="52">
        <f t="shared" si="8"/>
        <v>0.66666666666666663</v>
      </c>
      <c r="W14" s="24"/>
      <c r="X14" s="36">
        <f t="shared" si="29"/>
        <v>0.66666666666666663</v>
      </c>
      <c r="Y14" s="36">
        <f t="shared" si="9"/>
        <v>0.41666666666666663</v>
      </c>
      <c r="Z14" s="36">
        <f t="shared" si="10"/>
        <v>0.24999999999999997</v>
      </c>
      <c r="AA14" s="36" t="str">
        <f t="shared" si="30"/>
        <v/>
      </c>
      <c r="AB14" s="36" t="str">
        <f t="shared" si="11"/>
        <v/>
      </c>
      <c r="AC14" s="36" t="str">
        <f t="shared" si="12"/>
        <v/>
      </c>
      <c r="AD14" s="36">
        <f t="shared" si="31"/>
        <v>0.41666666666666663</v>
      </c>
      <c r="AE14" s="36">
        <f t="shared" si="32"/>
        <v>0.24999999999999997</v>
      </c>
      <c r="AF14" s="27">
        <f t="shared" si="13"/>
        <v>0.91666666666666663</v>
      </c>
      <c r="AG14" s="27">
        <f t="shared" si="14"/>
        <v>1.2083333333333333</v>
      </c>
      <c r="AH14" s="27">
        <f t="shared" si="15"/>
        <v>0.70833333333333326</v>
      </c>
      <c r="AI14" s="27">
        <f t="shared" si="33"/>
        <v>0.41666666666666663</v>
      </c>
      <c r="AJ14" s="27">
        <f t="shared" si="34"/>
        <v>0.29166666666666663</v>
      </c>
      <c r="AK14" s="27">
        <f t="shared" si="16"/>
        <v>0.29166666666666663</v>
      </c>
      <c r="AL14" s="27">
        <f t="shared" si="17"/>
        <v>0.29166666666666663</v>
      </c>
      <c r="AM14" s="27">
        <f t="shared" si="18"/>
        <v>0.24999999999999997</v>
      </c>
      <c r="AN14" s="27">
        <f t="shared" si="19"/>
        <v>0.41666666666666663</v>
      </c>
      <c r="AO14" s="27" t="str">
        <f t="shared" si="20"/>
        <v>月</v>
      </c>
      <c r="AP14" s="27" t="str">
        <f t="shared" si="21"/>
        <v/>
      </c>
      <c r="AQ14" s="27" t="str">
        <f t="shared" si="22"/>
        <v/>
      </c>
      <c r="AR14" s="27" t="str">
        <f t="shared" si="35"/>
        <v/>
      </c>
      <c r="AS14" s="21"/>
      <c r="AT14" s="63" t="s">
        <v>60</v>
      </c>
      <c r="AU14" s="1">
        <v>15</v>
      </c>
      <c r="AV14" s="8" t="s">
        <v>46</v>
      </c>
      <c r="AX14" s="22"/>
      <c r="AY14" s="28"/>
    </row>
    <row r="15" spans="1:51" x14ac:dyDescent="0.15">
      <c r="A15" s="65">
        <f t="shared" si="36"/>
        <v>41310</v>
      </c>
      <c r="B15" s="66">
        <f t="shared" si="23"/>
        <v>41310</v>
      </c>
      <c r="C15" s="3"/>
      <c r="D15" s="3"/>
      <c r="E15" s="42"/>
      <c r="F15" s="4"/>
      <c r="G15" s="4"/>
      <c r="H15" s="51" t="str">
        <f t="shared" si="24"/>
        <v/>
      </c>
      <c r="I15" s="52" t="str">
        <f t="shared" si="0"/>
        <v/>
      </c>
      <c r="J15" s="52" t="str">
        <f t="shared" ref="J15:J41" si="38">IF(G15=1,$AU$23,IF(D15="","",FLOOR(D15,TIME(0,$AU$7,0))))</f>
        <v/>
      </c>
      <c r="K15" s="52" t="str">
        <f t="shared" si="25"/>
        <v/>
      </c>
      <c r="L15" s="52" t="str">
        <f t="shared" si="1"/>
        <v/>
      </c>
      <c r="M15" s="52" t="str">
        <f t="shared" si="2"/>
        <v/>
      </c>
      <c r="N15" s="52" t="str">
        <f t="shared" si="3"/>
        <v/>
      </c>
      <c r="O15" s="52" t="str">
        <f t="shared" si="4"/>
        <v/>
      </c>
      <c r="P15" s="52" t="str">
        <f t="shared" si="5"/>
        <v/>
      </c>
      <c r="Q15" s="52" t="str">
        <f t="shared" si="6"/>
        <v/>
      </c>
      <c r="R15" s="52" t="str">
        <f t="shared" si="26"/>
        <v/>
      </c>
      <c r="S15" s="52" t="str">
        <f t="shared" si="7"/>
        <v/>
      </c>
      <c r="T15" s="52" t="str">
        <f t="shared" si="27"/>
        <v/>
      </c>
      <c r="U15" s="52" t="str">
        <f t="shared" si="28"/>
        <v/>
      </c>
      <c r="V15" s="52" t="str">
        <f t="shared" si="8"/>
        <v/>
      </c>
      <c r="W15" s="24"/>
      <c r="X15" s="36" t="str">
        <f t="shared" si="29"/>
        <v/>
      </c>
      <c r="Y15" s="36" t="str">
        <f t="shared" si="9"/>
        <v/>
      </c>
      <c r="Z15" s="36" t="str">
        <f t="shared" si="10"/>
        <v/>
      </c>
      <c r="AA15" s="36" t="str">
        <f t="shared" si="30"/>
        <v/>
      </c>
      <c r="AB15" s="36" t="str">
        <f t="shared" si="11"/>
        <v/>
      </c>
      <c r="AC15" s="36" t="str">
        <f t="shared" si="12"/>
        <v/>
      </c>
      <c r="AD15" s="36" t="str">
        <f t="shared" si="31"/>
        <v/>
      </c>
      <c r="AE15" s="36" t="str">
        <f t="shared" si="32"/>
        <v/>
      </c>
      <c r="AF15" s="27" t="str">
        <f t="shared" si="13"/>
        <v/>
      </c>
      <c r="AG15" s="27" t="str">
        <f t="shared" si="14"/>
        <v/>
      </c>
      <c r="AH15" s="27" t="str">
        <f t="shared" si="15"/>
        <v/>
      </c>
      <c r="AI15" s="27" t="str">
        <f t="shared" si="33"/>
        <v/>
      </c>
      <c r="AJ15" s="27" t="str">
        <f t="shared" si="34"/>
        <v/>
      </c>
      <c r="AK15" s="27" t="str">
        <f t="shared" si="16"/>
        <v/>
      </c>
      <c r="AL15" s="27" t="str">
        <f t="shared" si="17"/>
        <v/>
      </c>
      <c r="AM15" s="27" t="str">
        <f t="shared" si="18"/>
        <v/>
      </c>
      <c r="AN15" s="27" t="str">
        <f t="shared" si="19"/>
        <v/>
      </c>
      <c r="AO15" s="27" t="str">
        <f t="shared" si="20"/>
        <v>火</v>
      </c>
      <c r="AP15" s="27" t="str">
        <f t="shared" si="21"/>
        <v/>
      </c>
      <c r="AQ15" s="27" t="str">
        <f t="shared" si="22"/>
        <v/>
      </c>
      <c r="AR15" s="27" t="str">
        <f t="shared" si="35"/>
        <v/>
      </c>
      <c r="AS15" s="21"/>
      <c r="AY15" s="28"/>
    </row>
    <row r="16" spans="1:51" x14ac:dyDescent="0.15">
      <c r="A16" s="65">
        <f t="shared" si="36"/>
        <v>41311</v>
      </c>
      <c r="B16" s="66">
        <f t="shared" si="23"/>
        <v>41311</v>
      </c>
      <c r="C16" s="3">
        <v>0.5</v>
      </c>
      <c r="D16" s="3">
        <v>0.70833333333333337</v>
      </c>
      <c r="E16" s="42"/>
      <c r="F16" s="4"/>
      <c r="G16" s="4"/>
      <c r="H16" s="51" t="str">
        <f t="shared" si="24"/>
        <v/>
      </c>
      <c r="I16" s="52">
        <f t="shared" si="0"/>
        <v>0.5</v>
      </c>
      <c r="J16" s="52">
        <f t="shared" si="38"/>
        <v>0.70833333333333326</v>
      </c>
      <c r="K16" s="52">
        <f t="shared" si="25"/>
        <v>4.1666666666666664E-2</v>
      </c>
      <c r="L16" s="52">
        <f t="shared" si="1"/>
        <v>0.1666666666666666</v>
      </c>
      <c r="M16" s="52" t="str">
        <f t="shared" si="2"/>
        <v/>
      </c>
      <c r="N16" s="52" t="str">
        <f t="shared" si="3"/>
        <v/>
      </c>
      <c r="O16" s="52" t="str">
        <f t="shared" si="4"/>
        <v/>
      </c>
      <c r="P16" s="52" t="str">
        <f t="shared" si="5"/>
        <v/>
      </c>
      <c r="Q16" s="52" t="str">
        <f t="shared" si="6"/>
        <v/>
      </c>
      <c r="R16" s="52" t="str">
        <f t="shared" si="26"/>
        <v/>
      </c>
      <c r="S16" s="52" t="str">
        <f t="shared" si="7"/>
        <v/>
      </c>
      <c r="T16" s="52" t="str">
        <f t="shared" si="27"/>
        <v/>
      </c>
      <c r="U16" s="52" t="str">
        <f t="shared" si="28"/>
        <v/>
      </c>
      <c r="V16" s="52">
        <f t="shared" si="8"/>
        <v>0.1666666666666666</v>
      </c>
      <c r="W16" s="24"/>
      <c r="X16" s="36">
        <f t="shared" si="29"/>
        <v>0.1666666666666666</v>
      </c>
      <c r="Y16" s="36">
        <f t="shared" si="9"/>
        <v>0.1666666666666666</v>
      </c>
      <c r="Z16" s="36" t="str">
        <f t="shared" si="10"/>
        <v/>
      </c>
      <c r="AA16" s="36" t="str">
        <f t="shared" si="30"/>
        <v/>
      </c>
      <c r="AB16" s="36" t="str">
        <f t="shared" si="11"/>
        <v/>
      </c>
      <c r="AC16" s="36" t="str">
        <f t="shared" si="12"/>
        <v/>
      </c>
      <c r="AD16" s="36">
        <f t="shared" si="31"/>
        <v>0.1666666666666666</v>
      </c>
      <c r="AE16" s="36" t="str">
        <f t="shared" si="32"/>
        <v/>
      </c>
      <c r="AF16" s="27">
        <f t="shared" si="13"/>
        <v>0.91666666666666663</v>
      </c>
      <c r="AG16" s="27" t="str">
        <f t="shared" si="14"/>
        <v/>
      </c>
      <c r="AH16" s="27">
        <f t="shared" si="15"/>
        <v>0.20833333333333326</v>
      </c>
      <c r="AI16" s="27" t="str">
        <f t="shared" si="33"/>
        <v/>
      </c>
      <c r="AJ16" s="27" t="str">
        <f t="shared" si="34"/>
        <v/>
      </c>
      <c r="AK16" s="27" t="str">
        <f t="shared" si="16"/>
        <v/>
      </c>
      <c r="AL16" s="27" t="str">
        <f t="shared" si="17"/>
        <v/>
      </c>
      <c r="AM16" s="27" t="str">
        <f t="shared" si="18"/>
        <v/>
      </c>
      <c r="AN16" s="27" t="str">
        <f t="shared" si="19"/>
        <v/>
      </c>
      <c r="AO16" s="27" t="str">
        <f t="shared" si="20"/>
        <v>水</v>
      </c>
      <c r="AP16" s="27" t="str">
        <f t="shared" si="21"/>
        <v/>
      </c>
      <c r="AQ16" s="27" t="str">
        <f t="shared" si="22"/>
        <v/>
      </c>
      <c r="AR16" s="27" t="str">
        <f t="shared" si="35"/>
        <v/>
      </c>
      <c r="AS16" s="21"/>
      <c r="AT16" s="62" t="s">
        <v>14</v>
      </c>
      <c r="AU16" s="85" t="s">
        <v>18</v>
      </c>
      <c r="AV16" s="86"/>
      <c r="AW16" s="86"/>
      <c r="AX16" s="87"/>
      <c r="AY16" s="28" t="s">
        <v>16</v>
      </c>
    </row>
    <row r="17" spans="1:51" x14ac:dyDescent="0.15">
      <c r="A17" s="65">
        <f t="shared" si="36"/>
        <v>41312</v>
      </c>
      <c r="B17" s="66">
        <f t="shared" si="23"/>
        <v>41312</v>
      </c>
      <c r="C17" s="3">
        <v>0.41666666666666669</v>
      </c>
      <c r="D17" s="3">
        <v>0.91666666666666663</v>
      </c>
      <c r="E17" s="42"/>
      <c r="F17" s="4"/>
      <c r="G17" s="4"/>
      <c r="H17" s="51" t="str">
        <f t="shared" si="24"/>
        <v/>
      </c>
      <c r="I17" s="52">
        <f t="shared" si="0"/>
        <v>0.41666666666666663</v>
      </c>
      <c r="J17" s="52">
        <f t="shared" si="38"/>
        <v>0.91666666666666663</v>
      </c>
      <c r="K17" s="52">
        <f t="shared" si="25"/>
        <v>4.1666666666666664E-2</v>
      </c>
      <c r="L17" s="52">
        <f t="shared" si="1"/>
        <v>0.33333333333333331</v>
      </c>
      <c r="M17" s="52">
        <f t="shared" si="2"/>
        <v>0</v>
      </c>
      <c r="N17" s="52">
        <f t="shared" si="3"/>
        <v>0.125</v>
      </c>
      <c r="O17" s="52">
        <f t="shared" si="4"/>
        <v>0.125</v>
      </c>
      <c r="P17" s="52">
        <f t="shared" si="5"/>
        <v>0</v>
      </c>
      <c r="Q17" s="52" t="str">
        <f t="shared" si="6"/>
        <v/>
      </c>
      <c r="R17" s="52" t="str">
        <f t="shared" si="26"/>
        <v/>
      </c>
      <c r="S17" s="52" t="str">
        <f t="shared" si="7"/>
        <v/>
      </c>
      <c r="T17" s="52" t="str">
        <f t="shared" si="27"/>
        <v/>
      </c>
      <c r="U17" s="52" t="str">
        <f t="shared" si="28"/>
        <v/>
      </c>
      <c r="V17" s="52">
        <f t="shared" si="8"/>
        <v>0.45833333333333331</v>
      </c>
      <c r="W17" s="24"/>
      <c r="X17" s="36">
        <f t="shared" si="29"/>
        <v>0.45833333333333331</v>
      </c>
      <c r="Y17" s="36">
        <f t="shared" si="9"/>
        <v>0.45833333333333331</v>
      </c>
      <c r="Z17" s="36">
        <f t="shared" si="10"/>
        <v>0</v>
      </c>
      <c r="AA17" s="36" t="str">
        <f t="shared" si="30"/>
        <v/>
      </c>
      <c r="AB17" s="36" t="str">
        <f t="shared" si="11"/>
        <v/>
      </c>
      <c r="AC17" s="36" t="str">
        <f t="shared" si="12"/>
        <v/>
      </c>
      <c r="AD17" s="36">
        <f t="shared" si="31"/>
        <v>0.45833333333333331</v>
      </c>
      <c r="AE17" s="36">
        <f t="shared" si="32"/>
        <v>0</v>
      </c>
      <c r="AF17" s="27">
        <f t="shared" si="13"/>
        <v>0.91666666666666663</v>
      </c>
      <c r="AG17" s="27">
        <f t="shared" si="14"/>
        <v>0.91666666666666663</v>
      </c>
      <c r="AH17" s="27">
        <f t="shared" si="15"/>
        <v>0.5</v>
      </c>
      <c r="AI17" s="27">
        <f t="shared" si="33"/>
        <v>0.5</v>
      </c>
      <c r="AJ17" s="27">
        <f t="shared" si="34"/>
        <v>0</v>
      </c>
      <c r="AK17" s="27">
        <f t="shared" si="16"/>
        <v>0</v>
      </c>
      <c r="AL17" s="27">
        <f t="shared" si="17"/>
        <v>0</v>
      </c>
      <c r="AM17" s="27">
        <f t="shared" si="18"/>
        <v>0</v>
      </c>
      <c r="AN17" s="27">
        <f t="shared" si="19"/>
        <v>0.45833333333333331</v>
      </c>
      <c r="AO17" s="27" t="str">
        <f t="shared" si="20"/>
        <v>木</v>
      </c>
      <c r="AP17" s="27" t="str">
        <f t="shared" si="21"/>
        <v/>
      </c>
      <c r="AQ17" s="27" t="str">
        <f t="shared" si="22"/>
        <v/>
      </c>
      <c r="AR17" s="27" t="str">
        <f t="shared" si="35"/>
        <v/>
      </c>
      <c r="AS17" s="21"/>
      <c r="AT17" s="88"/>
      <c r="AU17" s="88"/>
      <c r="AY17" s="28" t="s">
        <v>17</v>
      </c>
    </row>
    <row r="18" spans="1:51" x14ac:dyDescent="0.15">
      <c r="A18" s="65">
        <f t="shared" si="36"/>
        <v>41313</v>
      </c>
      <c r="B18" s="66">
        <f t="shared" si="23"/>
        <v>41313</v>
      </c>
      <c r="C18" s="3">
        <v>0.70833333333333337</v>
      </c>
      <c r="D18" s="3">
        <v>1</v>
      </c>
      <c r="E18" s="42"/>
      <c r="F18" s="4"/>
      <c r="G18" s="4"/>
      <c r="H18" s="51" t="str">
        <f t="shared" si="24"/>
        <v/>
      </c>
      <c r="I18" s="52">
        <f t="shared" si="0"/>
        <v>0.70833333333333326</v>
      </c>
      <c r="J18" s="52">
        <f t="shared" si="38"/>
        <v>1</v>
      </c>
      <c r="K18" s="52">
        <f t="shared" ref="K18:K41" si="39">IF(OR(I18&lt;&gt;"",J18&lt;&gt;""),IF(E18&lt;&gt;"",TIME(0,CEILING(E18,$AU$14),0),TIME(0,$AU$12,0)),"")</f>
        <v>4.1666666666666664E-2</v>
      </c>
      <c r="L18" s="52">
        <f t="shared" si="1"/>
        <v>0.20833333333333334</v>
      </c>
      <c r="M18" s="52">
        <f t="shared" si="2"/>
        <v>4.1666666666666706E-2</v>
      </c>
      <c r="N18" s="52" t="str">
        <f t="shared" si="3"/>
        <v/>
      </c>
      <c r="O18" s="52" t="str">
        <f t="shared" si="4"/>
        <v/>
      </c>
      <c r="P18" s="52" t="str">
        <f t="shared" si="5"/>
        <v/>
      </c>
      <c r="Q18" s="52" t="str">
        <f t="shared" si="6"/>
        <v/>
      </c>
      <c r="R18" s="52" t="str">
        <f t="shared" si="26"/>
        <v/>
      </c>
      <c r="S18" s="52" t="str">
        <f t="shared" si="7"/>
        <v/>
      </c>
      <c r="T18" s="52" t="str">
        <f t="shared" si="27"/>
        <v/>
      </c>
      <c r="U18" s="52" t="str">
        <f t="shared" si="28"/>
        <v/>
      </c>
      <c r="V18" s="52">
        <f t="shared" si="8"/>
        <v>0.25000000000000006</v>
      </c>
      <c r="W18" s="24"/>
      <c r="X18" s="36">
        <f t="shared" si="29"/>
        <v>0.25000000000000006</v>
      </c>
      <c r="Y18" s="36">
        <f t="shared" si="9"/>
        <v>0.20833333333333334</v>
      </c>
      <c r="Z18" s="36">
        <f t="shared" si="10"/>
        <v>4.1666666666666706E-2</v>
      </c>
      <c r="AA18" s="36" t="str">
        <f t="shared" si="30"/>
        <v/>
      </c>
      <c r="AB18" s="36" t="str">
        <f t="shared" si="11"/>
        <v/>
      </c>
      <c r="AC18" s="36" t="str">
        <f t="shared" si="12"/>
        <v/>
      </c>
      <c r="AD18" s="36">
        <f t="shared" si="31"/>
        <v>0.20833333333333334</v>
      </c>
      <c r="AE18" s="36">
        <f t="shared" si="32"/>
        <v>4.1666666666666706E-2</v>
      </c>
      <c r="AF18" s="27">
        <f t="shared" si="13"/>
        <v>0.91666666666666663</v>
      </c>
      <c r="AG18" s="27">
        <f t="shared" si="14"/>
        <v>1</v>
      </c>
      <c r="AH18" s="27">
        <f t="shared" si="15"/>
        <v>0.29166666666666674</v>
      </c>
      <c r="AI18" s="27">
        <f t="shared" si="33"/>
        <v>0.20833333333333337</v>
      </c>
      <c r="AJ18" s="27">
        <f t="shared" si="34"/>
        <v>8.333333333333337E-2</v>
      </c>
      <c r="AK18" s="27">
        <f t="shared" si="16"/>
        <v>8.333333333333337E-2</v>
      </c>
      <c r="AL18" s="27">
        <f t="shared" si="17"/>
        <v>8.333333333333337E-2</v>
      </c>
      <c r="AM18" s="27">
        <f t="shared" si="18"/>
        <v>4.1666666666666706E-2</v>
      </c>
      <c r="AN18" s="27">
        <f t="shared" si="19"/>
        <v>0.20833333333333334</v>
      </c>
      <c r="AO18" s="27" t="str">
        <f t="shared" si="20"/>
        <v>金</v>
      </c>
      <c r="AP18" s="27" t="str">
        <f t="shared" si="21"/>
        <v/>
      </c>
      <c r="AQ18" s="27" t="str">
        <f t="shared" si="22"/>
        <v/>
      </c>
      <c r="AR18" s="27" t="str">
        <f t="shared" si="35"/>
        <v/>
      </c>
      <c r="AS18" s="21"/>
      <c r="AY18" s="28" t="s">
        <v>18</v>
      </c>
    </row>
    <row r="19" spans="1:51" x14ac:dyDescent="0.15">
      <c r="A19" s="65">
        <f t="shared" si="36"/>
        <v>41314</v>
      </c>
      <c r="B19" s="66">
        <f t="shared" si="23"/>
        <v>41314</v>
      </c>
      <c r="C19" s="3">
        <v>0.5</v>
      </c>
      <c r="D19" s="3">
        <v>1.2083333333333333</v>
      </c>
      <c r="E19" s="42"/>
      <c r="F19" s="4"/>
      <c r="G19" s="4"/>
      <c r="H19" s="51" t="str">
        <f t="shared" si="24"/>
        <v/>
      </c>
      <c r="I19" s="52">
        <f t="shared" si="0"/>
        <v>0.5</v>
      </c>
      <c r="J19" s="52">
        <f t="shared" si="38"/>
        <v>1.2083333333333333</v>
      </c>
      <c r="K19" s="52">
        <f t="shared" si="39"/>
        <v>4.1666666666666664E-2</v>
      </c>
      <c r="L19" s="52" t="str">
        <f t="shared" si="1"/>
        <v/>
      </c>
      <c r="M19" s="52" t="str">
        <f t="shared" si="2"/>
        <v/>
      </c>
      <c r="N19" s="52" t="str">
        <f t="shared" si="3"/>
        <v/>
      </c>
      <c r="O19" s="52" t="str">
        <f t="shared" si="4"/>
        <v/>
      </c>
      <c r="P19" s="52" t="str">
        <f t="shared" si="5"/>
        <v/>
      </c>
      <c r="Q19" s="52">
        <f t="shared" si="6"/>
        <v>0.33333333333333331</v>
      </c>
      <c r="R19" s="52">
        <f t="shared" si="26"/>
        <v>0</v>
      </c>
      <c r="S19" s="52">
        <f t="shared" si="7"/>
        <v>0.33333333333333331</v>
      </c>
      <c r="T19" s="52">
        <f t="shared" si="27"/>
        <v>8.3333333333333315E-2</v>
      </c>
      <c r="U19" s="52">
        <f t="shared" si="28"/>
        <v>0.24999999999999997</v>
      </c>
      <c r="V19" s="52">
        <f t="shared" si="8"/>
        <v>0.66666666666666663</v>
      </c>
      <c r="W19" s="24"/>
      <c r="X19" s="36" t="str">
        <f t="shared" si="29"/>
        <v/>
      </c>
      <c r="Y19" s="36" t="str">
        <f t="shared" si="9"/>
        <v/>
      </c>
      <c r="Z19" s="36" t="str">
        <f t="shared" si="10"/>
        <v/>
      </c>
      <c r="AA19" s="36">
        <f t="shared" si="30"/>
        <v>0.66666666666666663</v>
      </c>
      <c r="AB19" s="36">
        <f t="shared" si="11"/>
        <v>0.41666666666666663</v>
      </c>
      <c r="AC19" s="36">
        <f t="shared" si="12"/>
        <v>0.24999999999999997</v>
      </c>
      <c r="AD19" s="36">
        <f t="shared" si="31"/>
        <v>0.41666666666666663</v>
      </c>
      <c r="AE19" s="36">
        <f t="shared" si="32"/>
        <v>0.24999999999999997</v>
      </c>
      <c r="AF19" s="27">
        <f t="shared" si="13"/>
        <v>0.91666666666666663</v>
      </c>
      <c r="AG19" s="27">
        <f t="shared" si="14"/>
        <v>1.2083333333333333</v>
      </c>
      <c r="AH19" s="27">
        <f t="shared" si="15"/>
        <v>0.70833333333333326</v>
      </c>
      <c r="AI19" s="27">
        <f t="shared" si="33"/>
        <v>0.41666666666666663</v>
      </c>
      <c r="AJ19" s="27">
        <f t="shared" si="34"/>
        <v>0.29166666666666663</v>
      </c>
      <c r="AK19" s="27">
        <f t="shared" si="16"/>
        <v>0.29166666666666663</v>
      </c>
      <c r="AL19" s="27">
        <f t="shared" si="17"/>
        <v>0.29166666666666663</v>
      </c>
      <c r="AM19" s="27">
        <f t="shared" si="18"/>
        <v>0.24999999999999997</v>
      </c>
      <c r="AN19" s="27" t="e">
        <f t="shared" si="19"/>
        <v>#VALUE!</v>
      </c>
      <c r="AO19" s="27" t="str">
        <f t="shared" si="20"/>
        <v>土</v>
      </c>
      <c r="AP19" s="27">
        <f t="shared" si="21"/>
        <v>0.66666666666666663</v>
      </c>
      <c r="AQ19" s="27" t="str">
        <f t="shared" si="22"/>
        <v/>
      </c>
      <c r="AR19" s="27">
        <f t="shared" si="35"/>
        <v>0.66666666666666663</v>
      </c>
      <c r="AS19" s="21"/>
      <c r="AY19" s="28"/>
    </row>
    <row r="20" spans="1:51" x14ac:dyDescent="0.15">
      <c r="A20" s="65">
        <f t="shared" si="36"/>
        <v>41315</v>
      </c>
      <c r="B20" s="66">
        <f t="shared" si="23"/>
        <v>41315</v>
      </c>
      <c r="C20" s="3"/>
      <c r="D20" s="3"/>
      <c r="E20" s="42"/>
      <c r="F20" s="4"/>
      <c r="G20" s="4"/>
      <c r="H20" s="51" t="str">
        <f t="shared" si="24"/>
        <v/>
      </c>
      <c r="I20" s="52" t="str">
        <f t="shared" si="0"/>
        <v/>
      </c>
      <c r="J20" s="52" t="str">
        <f t="shared" si="38"/>
        <v/>
      </c>
      <c r="K20" s="52" t="str">
        <f t="shared" si="39"/>
        <v/>
      </c>
      <c r="L20" s="52" t="str">
        <f t="shared" si="1"/>
        <v/>
      </c>
      <c r="M20" s="52" t="str">
        <f t="shared" si="2"/>
        <v/>
      </c>
      <c r="N20" s="52" t="str">
        <f t="shared" si="3"/>
        <v/>
      </c>
      <c r="O20" s="52" t="str">
        <f t="shared" si="4"/>
        <v/>
      </c>
      <c r="P20" s="52" t="str">
        <f t="shared" si="5"/>
        <v/>
      </c>
      <c r="Q20" s="52" t="str">
        <f t="shared" si="6"/>
        <v/>
      </c>
      <c r="R20" s="52" t="str">
        <f t="shared" si="26"/>
        <v/>
      </c>
      <c r="S20" s="52" t="str">
        <f t="shared" si="7"/>
        <v/>
      </c>
      <c r="T20" s="52" t="str">
        <f t="shared" si="27"/>
        <v/>
      </c>
      <c r="U20" s="52" t="str">
        <f t="shared" si="28"/>
        <v/>
      </c>
      <c r="V20" s="52" t="str">
        <f t="shared" si="8"/>
        <v/>
      </c>
      <c r="W20" s="24"/>
      <c r="X20" s="36" t="str">
        <f t="shared" si="29"/>
        <v/>
      </c>
      <c r="Y20" s="36" t="str">
        <f t="shared" si="9"/>
        <v/>
      </c>
      <c r="Z20" s="36" t="str">
        <f t="shared" si="10"/>
        <v/>
      </c>
      <c r="AA20" s="36" t="str">
        <f t="shared" si="30"/>
        <v/>
      </c>
      <c r="AB20" s="36" t="str">
        <f t="shared" si="11"/>
        <v/>
      </c>
      <c r="AC20" s="36" t="str">
        <f t="shared" si="12"/>
        <v/>
      </c>
      <c r="AD20" s="36" t="str">
        <f t="shared" si="31"/>
        <v/>
      </c>
      <c r="AE20" s="36" t="str">
        <f t="shared" si="32"/>
        <v/>
      </c>
      <c r="AF20" s="27" t="str">
        <f t="shared" si="13"/>
        <v/>
      </c>
      <c r="AG20" s="27" t="str">
        <f t="shared" si="14"/>
        <v/>
      </c>
      <c r="AH20" s="27" t="str">
        <f t="shared" si="15"/>
        <v/>
      </c>
      <c r="AI20" s="27" t="str">
        <f t="shared" si="33"/>
        <v/>
      </c>
      <c r="AJ20" s="27" t="str">
        <f t="shared" si="34"/>
        <v/>
      </c>
      <c r="AK20" s="27" t="str">
        <f t="shared" si="16"/>
        <v/>
      </c>
      <c r="AL20" s="27" t="str">
        <f t="shared" si="17"/>
        <v/>
      </c>
      <c r="AM20" s="27" t="str">
        <f t="shared" si="18"/>
        <v/>
      </c>
      <c r="AN20" s="27" t="str">
        <f t="shared" si="19"/>
        <v/>
      </c>
      <c r="AO20" s="27" t="str">
        <f t="shared" si="20"/>
        <v>日</v>
      </c>
      <c r="AP20" s="27" t="str">
        <f t="shared" si="21"/>
        <v/>
      </c>
      <c r="AQ20" s="27" t="str">
        <f t="shared" si="22"/>
        <v/>
      </c>
      <c r="AR20" s="27" t="str">
        <f t="shared" si="35"/>
        <v/>
      </c>
      <c r="AS20" s="21"/>
      <c r="AY20" s="28"/>
    </row>
    <row r="21" spans="1:51" x14ac:dyDescent="0.15">
      <c r="A21" s="65">
        <f t="shared" si="36"/>
        <v>41316</v>
      </c>
      <c r="B21" s="66">
        <f t="shared" si="23"/>
        <v>41316</v>
      </c>
      <c r="C21" s="3"/>
      <c r="D21" s="3"/>
      <c r="E21" s="42"/>
      <c r="F21" s="4"/>
      <c r="G21" s="4"/>
      <c r="H21" s="51" t="str">
        <f t="shared" si="24"/>
        <v/>
      </c>
      <c r="I21" s="52" t="str">
        <f t="shared" si="0"/>
        <v/>
      </c>
      <c r="J21" s="52" t="str">
        <f t="shared" si="38"/>
        <v/>
      </c>
      <c r="K21" s="52" t="str">
        <f t="shared" si="39"/>
        <v/>
      </c>
      <c r="L21" s="52" t="str">
        <f t="shared" si="1"/>
        <v/>
      </c>
      <c r="M21" s="52" t="str">
        <f t="shared" si="2"/>
        <v/>
      </c>
      <c r="N21" s="52" t="str">
        <f t="shared" si="3"/>
        <v/>
      </c>
      <c r="O21" s="52" t="str">
        <f t="shared" si="4"/>
        <v/>
      </c>
      <c r="P21" s="52" t="str">
        <f t="shared" si="5"/>
        <v/>
      </c>
      <c r="Q21" s="52" t="str">
        <f t="shared" si="6"/>
        <v/>
      </c>
      <c r="R21" s="52" t="str">
        <f t="shared" si="26"/>
        <v/>
      </c>
      <c r="S21" s="52" t="str">
        <f t="shared" si="7"/>
        <v/>
      </c>
      <c r="T21" s="52" t="str">
        <f t="shared" si="27"/>
        <v/>
      </c>
      <c r="U21" s="52" t="str">
        <f t="shared" si="28"/>
        <v/>
      </c>
      <c r="V21" s="52" t="str">
        <f t="shared" si="8"/>
        <v/>
      </c>
      <c r="W21" s="24"/>
      <c r="X21" s="36" t="str">
        <f t="shared" si="29"/>
        <v/>
      </c>
      <c r="Y21" s="36" t="str">
        <f t="shared" si="9"/>
        <v/>
      </c>
      <c r="Z21" s="36" t="str">
        <f t="shared" si="10"/>
        <v/>
      </c>
      <c r="AA21" s="36" t="str">
        <f t="shared" si="30"/>
        <v/>
      </c>
      <c r="AB21" s="36" t="str">
        <f t="shared" si="11"/>
        <v/>
      </c>
      <c r="AC21" s="36" t="str">
        <f t="shared" si="12"/>
        <v/>
      </c>
      <c r="AD21" s="36" t="str">
        <f t="shared" si="31"/>
        <v/>
      </c>
      <c r="AE21" s="36" t="str">
        <f t="shared" si="32"/>
        <v/>
      </c>
      <c r="AF21" s="27" t="str">
        <f t="shared" si="13"/>
        <v/>
      </c>
      <c r="AG21" s="27" t="str">
        <f t="shared" si="14"/>
        <v/>
      </c>
      <c r="AH21" s="27" t="str">
        <f t="shared" si="15"/>
        <v/>
      </c>
      <c r="AI21" s="27" t="str">
        <f t="shared" si="33"/>
        <v/>
      </c>
      <c r="AJ21" s="27" t="str">
        <f t="shared" si="34"/>
        <v/>
      </c>
      <c r="AK21" s="27" t="str">
        <f t="shared" si="16"/>
        <v/>
      </c>
      <c r="AL21" s="27" t="str">
        <f t="shared" si="17"/>
        <v/>
      </c>
      <c r="AM21" s="27" t="str">
        <f t="shared" si="18"/>
        <v/>
      </c>
      <c r="AN21" s="27" t="str">
        <f t="shared" si="19"/>
        <v/>
      </c>
      <c r="AO21" s="27" t="str">
        <f t="shared" si="20"/>
        <v>月</v>
      </c>
      <c r="AP21" s="27" t="str">
        <f t="shared" si="21"/>
        <v/>
      </c>
      <c r="AQ21" s="27" t="str">
        <f t="shared" si="22"/>
        <v/>
      </c>
      <c r="AR21" s="27" t="str">
        <f t="shared" si="35"/>
        <v/>
      </c>
      <c r="AS21" s="21"/>
      <c r="AT21" s="18" t="s">
        <v>6</v>
      </c>
      <c r="AY21" s="28"/>
    </row>
    <row r="22" spans="1:51" x14ac:dyDescent="0.15">
      <c r="A22" s="65">
        <f t="shared" si="36"/>
        <v>41317</v>
      </c>
      <c r="B22" s="66">
        <f t="shared" si="23"/>
        <v>41317</v>
      </c>
      <c r="C22" s="3">
        <v>0.5</v>
      </c>
      <c r="D22" s="3">
        <v>0.70833333333333337</v>
      </c>
      <c r="E22" s="42"/>
      <c r="F22" s="4"/>
      <c r="G22" s="4"/>
      <c r="H22" s="51" t="str">
        <f t="shared" si="24"/>
        <v/>
      </c>
      <c r="I22" s="52">
        <f t="shared" si="0"/>
        <v>0.5</v>
      </c>
      <c r="J22" s="52">
        <f t="shared" si="38"/>
        <v>0.70833333333333326</v>
      </c>
      <c r="K22" s="52">
        <f t="shared" si="39"/>
        <v>4.1666666666666664E-2</v>
      </c>
      <c r="L22" s="52">
        <f t="shared" si="1"/>
        <v>0.1666666666666666</v>
      </c>
      <c r="M22" s="52" t="str">
        <f t="shared" si="2"/>
        <v/>
      </c>
      <c r="N22" s="52" t="str">
        <f t="shared" si="3"/>
        <v/>
      </c>
      <c r="O22" s="52" t="str">
        <f t="shared" si="4"/>
        <v/>
      </c>
      <c r="P22" s="52" t="str">
        <f t="shared" si="5"/>
        <v/>
      </c>
      <c r="Q22" s="52" t="str">
        <f t="shared" si="6"/>
        <v/>
      </c>
      <c r="R22" s="52" t="str">
        <f t="shared" si="26"/>
        <v/>
      </c>
      <c r="S22" s="52" t="str">
        <f t="shared" si="7"/>
        <v/>
      </c>
      <c r="T22" s="52" t="str">
        <f t="shared" si="27"/>
        <v/>
      </c>
      <c r="U22" s="52" t="str">
        <f t="shared" si="28"/>
        <v/>
      </c>
      <c r="V22" s="52">
        <f t="shared" si="8"/>
        <v>0.1666666666666666</v>
      </c>
      <c r="W22" s="24"/>
      <c r="X22" s="36">
        <f t="shared" si="29"/>
        <v>0.1666666666666666</v>
      </c>
      <c r="Y22" s="36">
        <f t="shared" si="9"/>
        <v>0.1666666666666666</v>
      </c>
      <c r="Z22" s="36" t="str">
        <f t="shared" si="10"/>
        <v/>
      </c>
      <c r="AA22" s="36" t="str">
        <f t="shared" si="30"/>
        <v/>
      </c>
      <c r="AB22" s="36" t="str">
        <f t="shared" si="11"/>
        <v/>
      </c>
      <c r="AC22" s="36" t="str">
        <f t="shared" si="12"/>
        <v/>
      </c>
      <c r="AD22" s="36">
        <f t="shared" si="31"/>
        <v>0.1666666666666666</v>
      </c>
      <c r="AE22" s="36" t="str">
        <f t="shared" si="32"/>
        <v/>
      </c>
      <c r="AF22" s="27">
        <f t="shared" si="13"/>
        <v>0.91666666666666663</v>
      </c>
      <c r="AG22" s="27" t="str">
        <f t="shared" si="14"/>
        <v/>
      </c>
      <c r="AH22" s="27">
        <f t="shared" si="15"/>
        <v>0.20833333333333326</v>
      </c>
      <c r="AI22" s="27" t="str">
        <f t="shared" si="33"/>
        <v/>
      </c>
      <c r="AJ22" s="27" t="str">
        <f t="shared" si="34"/>
        <v/>
      </c>
      <c r="AK22" s="27" t="str">
        <f t="shared" si="16"/>
        <v/>
      </c>
      <c r="AL22" s="27" t="str">
        <f t="shared" si="17"/>
        <v/>
      </c>
      <c r="AM22" s="27" t="str">
        <f t="shared" si="18"/>
        <v/>
      </c>
      <c r="AN22" s="27" t="str">
        <f t="shared" si="19"/>
        <v/>
      </c>
      <c r="AO22" s="27" t="str">
        <f t="shared" si="20"/>
        <v>火</v>
      </c>
      <c r="AP22" s="27" t="str">
        <f t="shared" si="21"/>
        <v/>
      </c>
      <c r="AQ22" s="27" t="str">
        <f t="shared" si="22"/>
        <v/>
      </c>
      <c r="AR22" s="27" t="str">
        <f t="shared" si="35"/>
        <v/>
      </c>
      <c r="AS22" s="21"/>
      <c r="AT22" s="58" t="s">
        <v>4</v>
      </c>
      <c r="AU22" s="3">
        <v>0.33333333333333331</v>
      </c>
      <c r="AY22" s="28"/>
    </row>
    <row r="23" spans="1:51" x14ac:dyDescent="0.15">
      <c r="A23" s="65">
        <f t="shared" si="36"/>
        <v>41318</v>
      </c>
      <c r="B23" s="66">
        <f t="shared" si="23"/>
        <v>41318</v>
      </c>
      <c r="C23" s="3">
        <v>0.41666666666666669</v>
      </c>
      <c r="D23" s="3">
        <v>0.91666666666666663</v>
      </c>
      <c r="E23" s="42"/>
      <c r="F23" s="4"/>
      <c r="G23" s="4"/>
      <c r="H23" s="51" t="str">
        <f t="shared" si="24"/>
        <v/>
      </c>
      <c r="I23" s="52">
        <f t="shared" si="0"/>
        <v>0.41666666666666663</v>
      </c>
      <c r="J23" s="52">
        <f t="shared" si="38"/>
        <v>0.91666666666666663</v>
      </c>
      <c r="K23" s="52">
        <f t="shared" si="39"/>
        <v>4.1666666666666664E-2</v>
      </c>
      <c r="L23" s="52">
        <f t="shared" si="1"/>
        <v>0.33333333333333331</v>
      </c>
      <c r="M23" s="52">
        <f t="shared" si="2"/>
        <v>0</v>
      </c>
      <c r="N23" s="52">
        <f t="shared" si="3"/>
        <v>0.125</v>
      </c>
      <c r="O23" s="52">
        <f t="shared" si="4"/>
        <v>0.125</v>
      </c>
      <c r="P23" s="52">
        <f t="shared" si="5"/>
        <v>0</v>
      </c>
      <c r="Q23" s="52" t="str">
        <f t="shared" si="6"/>
        <v/>
      </c>
      <c r="R23" s="52" t="str">
        <f t="shared" si="26"/>
        <v/>
      </c>
      <c r="S23" s="52" t="str">
        <f t="shared" si="7"/>
        <v/>
      </c>
      <c r="T23" s="52" t="str">
        <f t="shared" si="27"/>
        <v/>
      </c>
      <c r="U23" s="52" t="str">
        <f t="shared" si="28"/>
        <v/>
      </c>
      <c r="V23" s="52">
        <f t="shared" si="8"/>
        <v>0.45833333333333331</v>
      </c>
      <c r="W23" s="24"/>
      <c r="X23" s="36">
        <f t="shared" si="29"/>
        <v>0.45833333333333331</v>
      </c>
      <c r="Y23" s="36">
        <f t="shared" si="9"/>
        <v>0.45833333333333331</v>
      </c>
      <c r="Z23" s="36">
        <f t="shared" si="10"/>
        <v>0</v>
      </c>
      <c r="AA23" s="36" t="str">
        <f t="shared" si="30"/>
        <v/>
      </c>
      <c r="AB23" s="36" t="str">
        <f t="shared" si="11"/>
        <v/>
      </c>
      <c r="AC23" s="36" t="str">
        <f t="shared" si="12"/>
        <v/>
      </c>
      <c r="AD23" s="36">
        <f t="shared" si="31"/>
        <v>0.45833333333333331</v>
      </c>
      <c r="AE23" s="36">
        <f t="shared" si="32"/>
        <v>0</v>
      </c>
      <c r="AF23" s="27">
        <f t="shared" si="13"/>
        <v>0.91666666666666663</v>
      </c>
      <c r="AG23" s="27">
        <f t="shared" si="14"/>
        <v>0.91666666666666663</v>
      </c>
      <c r="AH23" s="27">
        <f t="shared" si="15"/>
        <v>0.5</v>
      </c>
      <c r="AI23" s="27">
        <f t="shared" si="33"/>
        <v>0.5</v>
      </c>
      <c r="AJ23" s="27">
        <f t="shared" si="34"/>
        <v>0</v>
      </c>
      <c r="AK23" s="27">
        <f t="shared" si="16"/>
        <v>0</v>
      </c>
      <c r="AL23" s="27">
        <f t="shared" si="17"/>
        <v>0</v>
      </c>
      <c r="AM23" s="27">
        <f t="shared" si="18"/>
        <v>0</v>
      </c>
      <c r="AN23" s="27">
        <f t="shared" si="19"/>
        <v>0.45833333333333331</v>
      </c>
      <c r="AO23" s="27" t="str">
        <f t="shared" si="20"/>
        <v>水</v>
      </c>
      <c r="AP23" s="27" t="str">
        <f t="shared" si="21"/>
        <v/>
      </c>
      <c r="AQ23" s="27" t="str">
        <f t="shared" si="22"/>
        <v/>
      </c>
      <c r="AR23" s="27" t="str">
        <f t="shared" si="35"/>
        <v/>
      </c>
      <c r="AS23" s="21"/>
      <c r="AT23" s="58" t="s">
        <v>62</v>
      </c>
      <c r="AU23" s="3">
        <v>0.70833333333333337</v>
      </c>
      <c r="AY23" s="28"/>
    </row>
    <row r="24" spans="1:51" x14ac:dyDescent="0.15">
      <c r="A24" s="65">
        <f t="shared" si="36"/>
        <v>41319</v>
      </c>
      <c r="B24" s="66">
        <f t="shared" si="23"/>
        <v>41319</v>
      </c>
      <c r="C24" s="3">
        <v>0.70833333333333337</v>
      </c>
      <c r="D24" s="3">
        <v>1</v>
      </c>
      <c r="E24" s="42"/>
      <c r="F24" s="4"/>
      <c r="G24" s="4"/>
      <c r="H24" s="51" t="str">
        <f t="shared" si="24"/>
        <v/>
      </c>
      <c r="I24" s="52">
        <f t="shared" si="0"/>
        <v>0.70833333333333326</v>
      </c>
      <c r="J24" s="52">
        <f t="shared" si="38"/>
        <v>1</v>
      </c>
      <c r="K24" s="52">
        <f t="shared" si="39"/>
        <v>4.1666666666666664E-2</v>
      </c>
      <c r="L24" s="52">
        <f t="shared" si="1"/>
        <v>0.20833333333333334</v>
      </c>
      <c r="M24" s="52">
        <f t="shared" si="2"/>
        <v>4.1666666666666706E-2</v>
      </c>
      <c r="N24" s="52" t="str">
        <f t="shared" si="3"/>
        <v/>
      </c>
      <c r="O24" s="52" t="str">
        <f t="shared" si="4"/>
        <v/>
      </c>
      <c r="P24" s="52" t="str">
        <f t="shared" si="5"/>
        <v/>
      </c>
      <c r="Q24" s="52" t="str">
        <f t="shared" si="6"/>
        <v/>
      </c>
      <c r="R24" s="52" t="str">
        <f t="shared" si="26"/>
        <v/>
      </c>
      <c r="S24" s="52" t="str">
        <f t="shared" si="7"/>
        <v/>
      </c>
      <c r="T24" s="52" t="str">
        <f t="shared" si="27"/>
        <v/>
      </c>
      <c r="U24" s="52" t="str">
        <f t="shared" si="28"/>
        <v/>
      </c>
      <c r="V24" s="52">
        <f t="shared" si="8"/>
        <v>0.25000000000000006</v>
      </c>
      <c r="W24" s="24"/>
      <c r="X24" s="36">
        <f t="shared" si="29"/>
        <v>0.25000000000000006</v>
      </c>
      <c r="Y24" s="36">
        <f t="shared" si="9"/>
        <v>0.20833333333333334</v>
      </c>
      <c r="Z24" s="36">
        <f t="shared" si="10"/>
        <v>4.1666666666666706E-2</v>
      </c>
      <c r="AA24" s="36" t="str">
        <f t="shared" si="30"/>
        <v/>
      </c>
      <c r="AB24" s="36" t="str">
        <f t="shared" si="11"/>
        <v/>
      </c>
      <c r="AC24" s="36" t="str">
        <f t="shared" si="12"/>
        <v/>
      </c>
      <c r="AD24" s="36">
        <f t="shared" si="31"/>
        <v>0.20833333333333334</v>
      </c>
      <c r="AE24" s="36">
        <f t="shared" si="32"/>
        <v>4.1666666666666706E-2</v>
      </c>
      <c r="AF24" s="27">
        <f t="shared" si="13"/>
        <v>0.91666666666666663</v>
      </c>
      <c r="AG24" s="27">
        <f t="shared" si="14"/>
        <v>1</v>
      </c>
      <c r="AH24" s="27">
        <f t="shared" si="15"/>
        <v>0.29166666666666674</v>
      </c>
      <c r="AI24" s="27">
        <f t="shared" si="33"/>
        <v>0.20833333333333337</v>
      </c>
      <c r="AJ24" s="27">
        <f t="shared" si="34"/>
        <v>8.333333333333337E-2</v>
      </c>
      <c r="AK24" s="27">
        <f t="shared" si="16"/>
        <v>8.333333333333337E-2</v>
      </c>
      <c r="AL24" s="27">
        <f t="shared" si="17"/>
        <v>8.333333333333337E-2</v>
      </c>
      <c r="AM24" s="27">
        <f t="shared" si="18"/>
        <v>4.1666666666666706E-2</v>
      </c>
      <c r="AN24" s="27">
        <f t="shared" si="19"/>
        <v>0.20833333333333334</v>
      </c>
      <c r="AO24" s="27" t="str">
        <f t="shared" si="20"/>
        <v>木</v>
      </c>
      <c r="AP24" s="27" t="str">
        <f t="shared" si="21"/>
        <v/>
      </c>
      <c r="AQ24" s="27" t="str">
        <f t="shared" si="22"/>
        <v/>
      </c>
      <c r="AR24" s="27" t="str">
        <f t="shared" si="35"/>
        <v/>
      </c>
      <c r="AS24" s="21"/>
      <c r="AY24" s="28"/>
    </row>
    <row r="25" spans="1:51" x14ac:dyDescent="0.15">
      <c r="A25" s="65">
        <f t="shared" si="36"/>
        <v>41320</v>
      </c>
      <c r="B25" s="66">
        <f t="shared" si="23"/>
        <v>41320</v>
      </c>
      <c r="C25" s="3">
        <v>0.5</v>
      </c>
      <c r="D25" s="3">
        <v>1.2083333333333333</v>
      </c>
      <c r="E25" s="42"/>
      <c r="F25" s="4"/>
      <c r="G25" s="4"/>
      <c r="H25" s="51" t="str">
        <f t="shared" si="24"/>
        <v/>
      </c>
      <c r="I25" s="52">
        <f t="shared" si="0"/>
        <v>0.5</v>
      </c>
      <c r="J25" s="52">
        <f t="shared" si="38"/>
        <v>1.2083333333333333</v>
      </c>
      <c r="K25" s="52">
        <f t="shared" si="39"/>
        <v>4.1666666666666664E-2</v>
      </c>
      <c r="L25" s="52">
        <f t="shared" si="1"/>
        <v>0.33333333333333331</v>
      </c>
      <c r="M25" s="52">
        <f t="shared" si="2"/>
        <v>0</v>
      </c>
      <c r="N25" s="52">
        <f t="shared" si="3"/>
        <v>0.33333333333333331</v>
      </c>
      <c r="O25" s="52">
        <f t="shared" si="4"/>
        <v>8.3333333333333315E-2</v>
      </c>
      <c r="P25" s="52">
        <f t="shared" si="5"/>
        <v>0.24999999999999997</v>
      </c>
      <c r="Q25" s="52" t="str">
        <f t="shared" si="6"/>
        <v/>
      </c>
      <c r="R25" s="52" t="str">
        <f t="shared" si="26"/>
        <v/>
      </c>
      <c r="S25" s="52" t="str">
        <f t="shared" si="7"/>
        <v/>
      </c>
      <c r="T25" s="52" t="str">
        <f t="shared" si="27"/>
        <v/>
      </c>
      <c r="U25" s="52" t="str">
        <f t="shared" si="28"/>
        <v/>
      </c>
      <c r="V25" s="52">
        <f t="shared" si="8"/>
        <v>0.66666666666666663</v>
      </c>
      <c r="W25" s="24"/>
      <c r="X25" s="36">
        <f t="shared" si="29"/>
        <v>0.66666666666666663</v>
      </c>
      <c r="Y25" s="36">
        <f t="shared" si="9"/>
        <v>0.41666666666666663</v>
      </c>
      <c r="Z25" s="36">
        <f t="shared" si="10"/>
        <v>0.24999999999999997</v>
      </c>
      <c r="AA25" s="36" t="str">
        <f t="shared" si="30"/>
        <v/>
      </c>
      <c r="AB25" s="36" t="str">
        <f t="shared" si="11"/>
        <v/>
      </c>
      <c r="AC25" s="36" t="str">
        <f t="shared" si="12"/>
        <v/>
      </c>
      <c r="AD25" s="36">
        <f t="shared" si="31"/>
        <v>0.41666666666666663</v>
      </c>
      <c r="AE25" s="36">
        <f t="shared" si="32"/>
        <v>0.24999999999999997</v>
      </c>
      <c r="AF25" s="27">
        <f t="shared" si="13"/>
        <v>0.91666666666666663</v>
      </c>
      <c r="AG25" s="27">
        <f t="shared" si="14"/>
        <v>1.2083333333333333</v>
      </c>
      <c r="AH25" s="27">
        <f t="shared" si="15"/>
        <v>0.70833333333333326</v>
      </c>
      <c r="AI25" s="27">
        <f t="shared" si="33"/>
        <v>0.41666666666666663</v>
      </c>
      <c r="AJ25" s="27">
        <f t="shared" si="34"/>
        <v>0.29166666666666663</v>
      </c>
      <c r="AK25" s="27">
        <f t="shared" si="16"/>
        <v>0.29166666666666663</v>
      </c>
      <c r="AL25" s="27">
        <f t="shared" si="17"/>
        <v>0.29166666666666663</v>
      </c>
      <c r="AM25" s="27">
        <f t="shared" si="18"/>
        <v>0.24999999999999997</v>
      </c>
      <c r="AN25" s="27">
        <f t="shared" si="19"/>
        <v>0.41666666666666663</v>
      </c>
      <c r="AO25" s="27" t="str">
        <f t="shared" si="20"/>
        <v>金</v>
      </c>
      <c r="AP25" s="27" t="str">
        <f t="shared" si="21"/>
        <v/>
      </c>
      <c r="AQ25" s="27" t="str">
        <f t="shared" si="22"/>
        <v/>
      </c>
      <c r="AR25" s="27" t="str">
        <f t="shared" si="35"/>
        <v/>
      </c>
      <c r="AS25" s="21"/>
      <c r="AT25" s="58" t="s">
        <v>15</v>
      </c>
      <c r="AU25" s="85" t="s">
        <v>20</v>
      </c>
      <c r="AV25" s="86"/>
      <c r="AW25" s="86"/>
      <c r="AX25" s="87"/>
      <c r="AY25" s="28" t="s">
        <v>19</v>
      </c>
    </row>
    <row r="26" spans="1:51" x14ac:dyDescent="0.15">
      <c r="A26" s="65">
        <f t="shared" si="36"/>
        <v>41321</v>
      </c>
      <c r="B26" s="66">
        <f t="shared" si="23"/>
        <v>41321</v>
      </c>
      <c r="C26" s="3"/>
      <c r="D26" s="3"/>
      <c r="E26" s="42"/>
      <c r="F26" s="4"/>
      <c r="G26" s="4"/>
      <c r="H26" s="51" t="str">
        <f t="shared" si="24"/>
        <v/>
      </c>
      <c r="I26" s="52" t="str">
        <f t="shared" si="0"/>
        <v/>
      </c>
      <c r="J26" s="52" t="str">
        <f t="shared" si="38"/>
        <v/>
      </c>
      <c r="K26" s="52" t="str">
        <f t="shared" si="39"/>
        <v/>
      </c>
      <c r="L26" s="52" t="str">
        <f t="shared" si="1"/>
        <v/>
      </c>
      <c r="M26" s="52" t="str">
        <f t="shared" si="2"/>
        <v/>
      </c>
      <c r="N26" s="52" t="str">
        <f t="shared" si="3"/>
        <v/>
      </c>
      <c r="O26" s="52" t="str">
        <f t="shared" si="4"/>
        <v/>
      </c>
      <c r="P26" s="52" t="str">
        <f t="shared" si="5"/>
        <v/>
      </c>
      <c r="Q26" s="52" t="str">
        <f t="shared" si="6"/>
        <v/>
      </c>
      <c r="R26" s="52" t="str">
        <f t="shared" si="26"/>
        <v/>
      </c>
      <c r="S26" s="52" t="str">
        <f t="shared" si="7"/>
        <v/>
      </c>
      <c r="T26" s="52" t="str">
        <f t="shared" si="27"/>
        <v/>
      </c>
      <c r="U26" s="52" t="str">
        <f t="shared" si="28"/>
        <v/>
      </c>
      <c r="V26" s="52" t="str">
        <f t="shared" si="8"/>
        <v/>
      </c>
      <c r="W26" s="24"/>
      <c r="X26" s="36" t="str">
        <f t="shared" si="29"/>
        <v/>
      </c>
      <c r="Y26" s="36" t="str">
        <f t="shared" si="9"/>
        <v/>
      </c>
      <c r="Z26" s="36" t="str">
        <f t="shared" si="10"/>
        <v/>
      </c>
      <c r="AA26" s="36" t="str">
        <f t="shared" si="30"/>
        <v/>
      </c>
      <c r="AB26" s="36" t="str">
        <f t="shared" si="11"/>
        <v/>
      </c>
      <c r="AC26" s="36" t="str">
        <f t="shared" si="12"/>
        <v/>
      </c>
      <c r="AD26" s="36" t="str">
        <f t="shared" si="31"/>
        <v/>
      </c>
      <c r="AE26" s="36" t="str">
        <f t="shared" si="32"/>
        <v/>
      </c>
      <c r="AF26" s="27" t="str">
        <f t="shared" si="13"/>
        <v/>
      </c>
      <c r="AG26" s="27" t="str">
        <f t="shared" si="14"/>
        <v/>
      </c>
      <c r="AH26" s="27" t="str">
        <f t="shared" si="15"/>
        <v/>
      </c>
      <c r="AI26" s="27" t="str">
        <f t="shared" si="33"/>
        <v/>
      </c>
      <c r="AJ26" s="27" t="str">
        <f t="shared" si="34"/>
        <v/>
      </c>
      <c r="AK26" s="27" t="str">
        <f t="shared" si="16"/>
        <v/>
      </c>
      <c r="AL26" s="27" t="str">
        <f t="shared" si="17"/>
        <v/>
      </c>
      <c r="AM26" s="27" t="str">
        <f t="shared" si="18"/>
        <v/>
      </c>
      <c r="AN26" s="27" t="str">
        <f t="shared" si="19"/>
        <v/>
      </c>
      <c r="AO26" s="27" t="str">
        <f t="shared" si="20"/>
        <v>土</v>
      </c>
      <c r="AP26" s="27" t="str">
        <f t="shared" si="21"/>
        <v/>
      </c>
      <c r="AQ26" s="27" t="str">
        <f t="shared" si="22"/>
        <v/>
      </c>
      <c r="AR26" s="27" t="str">
        <f t="shared" si="35"/>
        <v/>
      </c>
      <c r="AS26" s="21"/>
      <c r="AY26" s="28" t="s">
        <v>20</v>
      </c>
    </row>
    <row r="27" spans="1:51" x14ac:dyDescent="0.15">
      <c r="A27" s="65">
        <f t="shared" si="36"/>
        <v>41322</v>
      </c>
      <c r="B27" s="66">
        <f t="shared" si="23"/>
        <v>41322</v>
      </c>
      <c r="C27" s="3"/>
      <c r="D27" s="3"/>
      <c r="E27" s="42"/>
      <c r="F27" s="4"/>
      <c r="G27" s="4"/>
      <c r="H27" s="51" t="str">
        <f t="shared" si="24"/>
        <v/>
      </c>
      <c r="I27" s="52" t="str">
        <f t="shared" si="0"/>
        <v/>
      </c>
      <c r="J27" s="52" t="str">
        <f t="shared" si="38"/>
        <v/>
      </c>
      <c r="K27" s="52" t="str">
        <f t="shared" si="39"/>
        <v/>
      </c>
      <c r="L27" s="52" t="str">
        <f t="shared" si="1"/>
        <v/>
      </c>
      <c r="M27" s="52" t="str">
        <f t="shared" si="2"/>
        <v/>
      </c>
      <c r="N27" s="52" t="str">
        <f t="shared" si="3"/>
        <v/>
      </c>
      <c r="O27" s="52" t="str">
        <f t="shared" si="4"/>
        <v/>
      </c>
      <c r="P27" s="52" t="str">
        <f t="shared" si="5"/>
        <v/>
      </c>
      <c r="Q27" s="52" t="str">
        <f t="shared" si="6"/>
        <v/>
      </c>
      <c r="R27" s="52" t="str">
        <f t="shared" si="26"/>
        <v/>
      </c>
      <c r="S27" s="52" t="str">
        <f t="shared" si="7"/>
        <v/>
      </c>
      <c r="T27" s="52" t="str">
        <f t="shared" si="27"/>
        <v/>
      </c>
      <c r="U27" s="52" t="str">
        <f t="shared" si="28"/>
        <v/>
      </c>
      <c r="V27" s="52" t="str">
        <f t="shared" si="8"/>
        <v/>
      </c>
      <c r="W27" s="24"/>
      <c r="X27" s="36" t="str">
        <f t="shared" si="29"/>
        <v/>
      </c>
      <c r="Y27" s="36" t="str">
        <f t="shared" si="9"/>
        <v/>
      </c>
      <c r="Z27" s="36" t="str">
        <f t="shared" si="10"/>
        <v/>
      </c>
      <c r="AA27" s="36" t="str">
        <f t="shared" si="30"/>
        <v/>
      </c>
      <c r="AB27" s="36" t="str">
        <f t="shared" si="11"/>
        <v/>
      </c>
      <c r="AC27" s="36" t="str">
        <f t="shared" si="12"/>
        <v/>
      </c>
      <c r="AD27" s="36" t="str">
        <f t="shared" si="31"/>
        <v/>
      </c>
      <c r="AE27" s="36" t="str">
        <f t="shared" si="32"/>
        <v/>
      </c>
      <c r="AF27" s="27" t="str">
        <f t="shared" si="13"/>
        <v/>
      </c>
      <c r="AG27" s="27" t="str">
        <f t="shared" si="14"/>
        <v/>
      </c>
      <c r="AH27" s="27" t="str">
        <f t="shared" si="15"/>
        <v/>
      </c>
      <c r="AI27" s="27" t="str">
        <f t="shared" si="33"/>
        <v/>
      </c>
      <c r="AJ27" s="27" t="str">
        <f t="shared" si="34"/>
        <v/>
      </c>
      <c r="AK27" s="27" t="str">
        <f t="shared" si="16"/>
        <v/>
      </c>
      <c r="AL27" s="27" t="str">
        <f t="shared" si="17"/>
        <v/>
      </c>
      <c r="AM27" s="27" t="str">
        <f t="shared" si="18"/>
        <v/>
      </c>
      <c r="AN27" s="27" t="str">
        <f t="shared" si="19"/>
        <v/>
      </c>
      <c r="AO27" s="27" t="str">
        <f t="shared" si="20"/>
        <v>日</v>
      </c>
      <c r="AP27" s="27" t="str">
        <f t="shared" si="21"/>
        <v/>
      </c>
      <c r="AQ27" s="27" t="str">
        <f t="shared" si="22"/>
        <v/>
      </c>
      <c r="AR27" s="27" t="str">
        <f t="shared" si="35"/>
        <v/>
      </c>
      <c r="AS27" s="21"/>
      <c r="AY27" s="28"/>
    </row>
    <row r="28" spans="1:51" x14ac:dyDescent="0.15">
      <c r="A28" s="65">
        <f t="shared" si="36"/>
        <v>41323</v>
      </c>
      <c r="B28" s="66">
        <f t="shared" si="23"/>
        <v>41323</v>
      </c>
      <c r="C28" s="3">
        <v>0.5</v>
      </c>
      <c r="D28" s="3">
        <v>0.70833333333333337</v>
      </c>
      <c r="E28" s="42"/>
      <c r="F28" s="4"/>
      <c r="G28" s="4"/>
      <c r="H28" s="51" t="str">
        <f t="shared" si="24"/>
        <v/>
      </c>
      <c r="I28" s="52">
        <f t="shared" si="0"/>
        <v>0.5</v>
      </c>
      <c r="J28" s="52">
        <f t="shared" si="38"/>
        <v>0.70833333333333326</v>
      </c>
      <c r="K28" s="52">
        <f t="shared" si="39"/>
        <v>4.1666666666666664E-2</v>
      </c>
      <c r="L28" s="52">
        <f t="shared" si="1"/>
        <v>0.1666666666666666</v>
      </c>
      <c r="M28" s="52" t="str">
        <f t="shared" si="2"/>
        <v/>
      </c>
      <c r="N28" s="52" t="str">
        <f t="shared" si="3"/>
        <v/>
      </c>
      <c r="O28" s="52" t="str">
        <f t="shared" si="4"/>
        <v/>
      </c>
      <c r="P28" s="52" t="str">
        <f t="shared" si="5"/>
        <v/>
      </c>
      <c r="Q28" s="52" t="str">
        <f t="shared" si="6"/>
        <v/>
      </c>
      <c r="R28" s="52" t="str">
        <f t="shared" si="26"/>
        <v/>
      </c>
      <c r="S28" s="52" t="str">
        <f t="shared" si="7"/>
        <v/>
      </c>
      <c r="T28" s="52" t="str">
        <f t="shared" si="27"/>
        <v/>
      </c>
      <c r="U28" s="52" t="str">
        <f t="shared" si="28"/>
        <v/>
      </c>
      <c r="V28" s="52">
        <f t="shared" si="8"/>
        <v>0.1666666666666666</v>
      </c>
      <c r="W28" s="24"/>
      <c r="X28" s="36">
        <f t="shared" si="29"/>
        <v>0.1666666666666666</v>
      </c>
      <c r="Y28" s="36">
        <f t="shared" si="9"/>
        <v>0.1666666666666666</v>
      </c>
      <c r="Z28" s="36" t="str">
        <f t="shared" si="10"/>
        <v/>
      </c>
      <c r="AA28" s="36" t="str">
        <f t="shared" si="30"/>
        <v/>
      </c>
      <c r="AB28" s="36" t="str">
        <f t="shared" si="11"/>
        <v/>
      </c>
      <c r="AC28" s="36" t="str">
        <f t="shared" si="12"/>
        <v/>
      </c>
      <c r="AD28" s="36">
        <f t="shared" si="31"/>
        <v>0.1666666666666666</v>
      </c>
      <c r="AE28" s="36" t="str">
        <f t="shared" si="32"/>
        <v/>
      </c>
      <c r="AF28" s="27">
        <f t="shared" si="13"/>
        <v>0.91666666666666663</v>
      </c>
      <c r="AG28" s="27" t="str">
        <f t="shared" si="14"/>
        <v/>
      </c>
      <c r="AH28" s="27">
        <f t="shared" si="15"/>
        <v>0.20833333333333326</v>
      </c>
      <c r="AI28" s="27" t="str">
        <f t="shared" si="33"/>
        <v/>
      </c>
      <c r="AJ28" s="27" t="str">
        <f t="shared" si="34"/>
        <v/>
      </c>
      <c r="AK28" s="27" t="str">
        <f t="shared" si="16"/>
        <v/>
      </c>
      <c r="AL28" s="27" t="str">
        <f t="shared" si="17"/>
        <v/>
      </c>
      <c r="AM28" s="27" t="str">
        <f t="shared" si="18"/>
        <v/>
      </c>
      <c r="AN28" s="27" t="str">
        <f t="shared" si="19"/>
        <v/>
      </c>
      <c r="AO28" s="27" t="str">
        <f t="shared" si="20"/>
        <v>月</v>
      </c>
      <c r="AP28" s="27" t="str">
        <f t="shared" si="21"/>
        <v/>
      </c>
      <c r="AQ28" s="27" t="str">
        <f t="shared" si="22"/>
        <v/>
      </c>
      <c r="AR28" s="27" t="str">
        <f t="shared" si="35"/>
        <v/>
      </c>
      <c r="AS28" s="21"/>
      <c r="AT28" s="18" t="s">
        <v>26</v>
      </c>
      <c r="AY28" s="28"/>
    </row>
    <row r="29" spans="1:51" x14ac:dyDescent="0.15">
      <c r="A29" s="65">
        <f t="shared" si="36"/>
        <v>41324</v>
      </c>
      <c r="B29" s="66">
        <f t="shared" si="23"/>
        <v>41324</v>
      </c>
      <c r="C29" s="3">
        <v>0.41666666666666669</v>
      </c>
      <c r="D29" s="3">
        <v>0.91666666666666663</v>
      </c>
      <c r="E29" s="42"/>
      <c r="F29" s="4"/>
      <c r="G29" s="4"/>
      <c r="H29" s="51" t="str">
        <f t="shared" si="24"/>
        <v/>
      </c>
      <c r="I29" s="52">
        <f t="shared" si="0"/>
        <v>0.41666666666666663</v>
      </c>
      <c r="J29" s="52">
        <f t="shared" si="38"/>
        <v>0.91666666666666663</v>
      </c>
      <c r="K29" s="52">
        <f t="shared" si="39"/>
        <v>4.1666666666666664E-2</v>
      </c>
      <c r="L29" s="52">
        <f t="shared" si="1"/>
        <v>0.33333333333333331</v>
      </c>
      <c r="M29" s="52">
        <f t="shared" si="2"/>
        <v>0</v>
      </c>
      <c r="N29" s="52">
        <f t="shared" si="3"/>
        <v>0.125</v>
      </c>
      <c r="O29" s="52">
        <f t="shared" si="4"/>
        <v>0.125</v>
      </c>
      <c r="P29" s="52">
        <f t="shared" si="5"/>
        <v>0</v>
      </c>
      <c r="Q29" s="52" t="str">
        <f t="shared" si="6"/>
        <v/>
      </c>
      <c r="R29" s="52" t="str">
        <f t="shared" si="26"/>
        <v/>
      </c>
      <c r="S29" s="52" t="str">
        <f t="shared" si="7"/>
        <v/>
      </c>
      <c r="T29" s="52" t="str">
        <f t="shared" si="27"/>
        <v/>
      </c>
      <c r="U29" s="52" t="str">
        <f t="shared" si="28"/>
        <v/>
      </c>
      <c r="V29" s="52">
        <f t="shared" si="8"/>
        <v>0.45833333333333331</v>
      </c>
      <c r="W29" s="24"/>
      <c r="X29" s="36">
        <f t="shared" si="29"/>
        <v>0.45833333333333331</v>
      </c>
      <c r="Y29" s="36">
        <f t="shared" si="9"/>
        <v>0.45833333333333331</v>
      </c>
      <c r="Z29" s="36">
        <f t="shared" si="10"/>
        <v>0</v>
      </c>
      <c r="AA29" s="36" t="str">
        <f t="shared" si="30"/>
        <v/>
      </c>
      <c r="AB29" s="36" t="str">
        <f t="shared" si="11"/>
        <v/>
      </c>
      <c r="AC29" s="36" t="str">
        <f t="shared" si="12"/>
        <v/>
      </c>
      <c r="AD29" s="36">
        <f t="shared" si="31"/>
        <v>0.45833333333333331</v>
      </c>
      <c r="AE29" s="36">
        <f t="shared" si="32"/>
        <v>0</v>
      </c>
      <c r="AF29" s="27">
        <f t="shared" si="13"/>
        <v>0.91666666666666663</v>
      </c>
      <c r="AG29" s="27">
        <f t="shared" si="14"/>
        <v>0.91666666666666663</v>
      </c>
      <c r="AH29" s="27">
        <f t="shared" si="15"/>
        <v>0.5</v>
      </c>
      <c r="AI29" s="27">
        <f t="shared" si="33"/>
        <v>0.5</v>
      </c>
      <c r="AJ29" s="27">
        <f t="shared" si="34"/>
        <v>0</v>
      </c>
      <c r="AK29" s="27">
        <f t="shared" si="16"/>
        <v>0</v>
      </c>
      <c r="AL29" s="27">
        <f t="shared" si="17"/>
        <v>0</v>
      </c>
      <c r="AM29" s="27">
        <f t="shared" si="18"/>
        <v>0</v>
      </c>
      <c r="AN29" s="27">
        <f t="shared" si="19"/>
        <v>0.45833333333333331</v>
      </c>
      <c r="AO29" s="27" t="str">
        <f t="shared" si="20"/>
        <v>火</v>
      </c>
      <c r="AP29" s="27" t="str">
        <f t="shared" si="21"/>
        <v/>
      </c>
      <c r="AQ29" s="27" t="str">
        <f t="shared" si="22"/>
        <v/>
      </c>
      <c r="AR29" s="27" t="str">
        <f t="shared" si="35"/>
        <v/>
      </c>
      <c r="AS29" s="21"/>
      <c r="AT29" s="58" t="s">
        <v>29</v>
      </c>
      <c r="AU29" s="85" t="s">
        <v>31</v>
      </c>
      <c r="AV29" s="86"/>
      <c r="AW29" s="86"/>
      <c r="AX29" s="87"/>
      <c r="AY29" s="28" t="s">
        <v>28</v>
      </c>
    </row>
    <row r="30" spans="1:51" x14ac:dyDescent="0.15">
      <c r="A30" s="65">
        <f t="shared" si="36"/>
        <v>41325</v>
      </c>
      <c r="B30" s="66">
        <f t="shared" si="23"/>
        <v>41325</v>
      </c>
      <c r="C30" s="3">
        <v>0.70833333333333337</v>
      </c>
      <c r="D30" s="3">
        <v>1</v>
      </c>
      <c r="E30" s="42"/>
      <c r="F30" s="4"/>
      <c r="G30" s="4"/>
      <c r="H30" s="51" t="str">
        <f t="shared" si="24"/>
        <v/>
      </c>
      <c r="I30" s="52">
        <f t="shared" si="0"/>
        <v>0.70833333333333326</v>
      </c>
      <c r="J30" s="52">
        <f t="shared" si="38"/>
        <v>1</v>
      </c>
      <c r="K30" s="52">
        <f t="shared" si="39"/>
        <v>4.1666666666666664E-2</v>
      </c>
      <c r="L30" s="52">
        <f t="shared" si="1"/>
        <v>0.20833333333333334</v>
      </c>
      <c r="M30" s="52">
        <f t="shared" si="2"/>
        <v>4.1666666666666706E-2</v>
      </c>
      <c r="N30" s="52" t="str">
        <f t="shared" si="3"/>
        <v/>
      </c>
      <c r="O30" s="52" t="str">
        <f t="shared" si="4"/>
        <v/>
      </c>
      <c r="P30" s="52" t="str">
        <f t="shared" si="5"/>
        <v/>
      </c>
      <c r="Q30" s="52" t="str">
        <f t="shared" si="6"/>
        <v/>
      </c>
      <c r="R30" s="52" t="str">
        <f t="shared" si="26"/>
        <v/>
      </c>
      <c r="S30" s="52" t="str">
        <f t="shared" si="7"/>
        <v/>
      </c>
      <c r="T30" s="52" t="str">
        <f t="shared" si="27"/>
        <v/>
      </c>
      <c r="U30" s="52" t="str">
        <f t="shared" si="28"/>
        <v/>
      </c>
      <c r="V30" s="52">
        <f t="shared" si="8"/>
        <v>0.25000000000000006</v>
      </c>
      <c r="W30" s="24"/>
      <c r="X30" s="36">
        <f t="shared" si="29"/>
        <v>0.25000000000000006</v>
      </c>
      <c r="Y30" s="36">
        <f t="shared" si="9"/>
        <v>0.20833333333333334</v>
      </c>
      <c r="Z30" s="36">
        <f t="shared" si="10"/>
        <v>4.1666666666666706E-2</v>
      </c>
      <c r="AA30" s="36" t="str">
        <f t="shared" si="30"/>
        <v/>
      </c>
      <c r="AB30" s="36" t="str">
        <f t="shared" si="11"/>
        <v/>
      </c>
      <c r="AC30" s="36" t="str">
        <f t="shared" si="12"/>
        <v/>
      </c>
      <c r="AD30" s="36">
        <f t="shared" si="31"/>
        <v>0.20833333333333334</v>
      </c>
      <c r="AE30" s="36">
        <f t="shared" si="32"/>
        <v>4.1666666666666706E-2</v>
      </c>
      <c r="AF30" s="27">
        <f t="shared" si="13"/>
        <v>0.91666666666666663</v>
      </c>
      <c r="AG30" s="27">
        <f t="shared" si="14"/>
        <v>1</v>
      </c>
      <c r="AH30" s="27">
        <f t="shared" si="15"/>
        <v>0.29166666666666674</v>
      </c>
      <c r="AI30" s="27">
        <f t="shared" si="33"/>
        <v>0.20833333333333337</v>
      </c>
      <c r="AJ30" s="27">
        <f t="shared" si="34"/>
        <v>8.333333333333337E-2</v>
      </c>
      <c r="AK30" s="27">
        <f t="shared" si="16"/>
        <v>8.333333333333337E-2</v>
      </c>
      <c r="AL30" s="27">
        <f t="shared" si="17"/>
        <v>8.333333333333337E-2</v>
      </c>
      <c r="AM30" s="27">
        <f t="shared" si="18"/>
        <v>4.1666666666666706E-2</v>
      </c>
      <c r="AN30" s="27">
        <f t="shared" si="19"/>
        <v>0.20833333333333334</v>
      </c>
      <c r="AO30" s="27" t="str">
        <f t="shared" si="20"/>
        <v>水</v>
      </c>
      <c r="AP30" s="27" t="str">
        <f t="shared" si="21"/>
        <v/>
      </c>
      <c r="AQ30" s="27" t="str">
        <f t="shared" si="22"/>
        <v/>
      </c>
      <c r="AR30" s="27" t="str">
        <f t="shared" si="35"/>
        <v/>
      </c>
      <c r="AS30" s="21"/>
      <c r="AY30" s="28" t="s">
        <v>31</v>
      </c>
    </row>
    <row r="31" spans="1:51" x14ac:dyDescent="0.15">
      <c r="A31" s="65">
        <f t="shared" si="36"/>
        <v>41326</v>
      </c>
      <c r="B31" s="66">
        <f t="shared" si="23"/>
        <v>41326</v>
      </c>
      <c r="C31" s="3">
        <v>0.5</v>
      </c>
      <c r="D31" s="3">
        <v>1.2083333333333333</v>
      </c>
      <c r="E31" s="42"/>
      <c r="F31" s="4"/>
      <c r="G31" s="4"/>
      <c r="H31" s="51" t="str">
        <f t="shared" si="24"/>
        <v/>
      </c>
      <c r="I31" s="52">
        <f t="shared" si="0"/>
        <v>0.5</v>
      </c>
      <c r="J31" s="52">
        <f t="shared" si="38"/>
        <v>1.2083333333333333</v>
      </c>
      <c r="K31" s="52">
        <f t="shared" si="39"/>
        <v>4.1666666666666664E-2</v>
      </c>
      <c r="L31" s="52">
        <f t="shared" si="1"/>
        <v>0.33333333333333331</v>
      </c>
      <c r="M31" s="52">
        <f t="shared" si="2"/>
        <v>0</v>
      </c>
      <c r="N31" s="52">
        <f t="shared" si="3"/>
        <v>0.33333333333333331</v>
      </c>
      <c r="O31" s="52">
        <f t="shared" si="4"/>
        <v>8.3333333333333315E-2</v>
      </c>
      <c r="P31" s="52">
        <f t="shared" si="5"/>
        <v>0.24999999999999997</v>
      </c>
      <c r="Q31" s="52" t="str">
        <f t="shared" si="6"/>
        <v/>
      </c>
      <c r="R31" s="52" t="str">
        <f t="shared" si="26"/>
        <v/>
      </c>
      <c r="S31" s="52" t="str">
        <f t="shared" si="7"/>
        <v/>
      </c>
      <c r="T31" s="52" t="str">
        <f t="shared" si="27"/>
        <v/>
      </c>
      <c r="U31" s="52" t="str">
        <f t="shared" si="28"/>
        <v/>
      </c>
      <c r="V31" s="52">
        <f t="shared" si="8"/>
        <v>0.66666666666666663</v>
      </c>
      <c r="W31" s="24"/>
      <c r="X31" s="36">
        <f t="shared" si="29"/>
        <v>0.66666666666666663</v>
      </c>
      <c r="Y31" s="36">
        <f t="shared" si="9"/>
        <v>0.41666666666666663</v>
      </c>
      <c r="Z31" s="36">
        <f t="shared" si="10"/>
        <v>0.24999999999999997</v>
      </c>
      <c r="AA31" s="36" t="str">
        <f t="shared" si="30"/>
        <v/>
      </c>
      <c r="AB31" s="36" t="str">
        <f t="shared" si="11"/>
        <v/>
      </c>
      <c r="AC31" s="36" t="str">
        <f t="shared" si="12"/>
        <v/>
      </c>
      <c r="AD31" s="36">
        <f t="shared" si="31"/>
        <v>0.41666666666666663</v>
      </c>
      <c r="AE31" s="36">
        <f t="shared" si="32"/>
        <v>0.24999999999999997</v>
      </c>
      <c r="AF31" s="27">
        <f t="shared" si="13"/>
        <v>0.91666666666666663</v>
      </c>
      <c r="AG31" s="27">
        <f t="shared" si="14"/>
        <v>1.2083333333333333</v>
      </c>
      <c r="AH31" s="27">
        <f t="shared" si="15"/>
        <v>0.70833333333333326</v>
      </c>
      <c r="AI31" s="27">
        <f t="shared" si="33"/>
        <v>0.41666666666666663</v>
      </c>
      <c r="AJ31" s="27">
        <f t="shared" si="34"/>
        <v>0.29166666666666663</v>
      </c>
      <c r="AK31" s="27">
        <f t="shared" si="16"/>
        <v>0.29166666666666663</v>
      </c>
      <c r="AL31" s="27">
        <f t="shared" si="17"/>
        <v>0.29166666666666663</v>
      </c>
      <c r="AM31" s="27">
        <f t="shared" si="18"/>
        <v>0.24999999999999997</v>
      </c>
      <c r="AN31" s="27">
        <f t="shared" si="19"/>
        <v>0.41666666666666663</v>
      </c>
      <c r="AO31" s="27" t="str">
        <f t="shared" si="20"/>
        <v>木</v>
      </c>
      <c r="AP31" s="27" t="str">
        <f t="shared" si="21"/>
        <v/>
      </c>
      <c r="AQ31" s="27" t="str">
        <f t="shared" si="22"/>
        <v/>
      </c>
      <c r="AR31" s="27" t="str">
        <f t="shared" si="35"/>
        <v/>
      </c>
      <c r="AS31" s="21"/>
      <c r="AY31" s="28" t="s">
        <v>32</v>
      </c>
    </row>
    <row r="32" spans="1:51" x14ac:dyDescent="0.15">
      <c r="A32" s="65">
        <f t="shared" si="36"/>
        <v>41327</v>
      </c>
      <c r="B32" s="66">
        <f t="shared" si="23"/>
        <v>41327</v>
      </c>
      <c r="C32" s="3"/>
      <c r="D32" s="3"/>
      <c r="E32" s="42"/>
      <c r="F32" s="4"/>
      <c r="G32" s="4"/>
      <c r="H32" s="51" t="str">
        <f t="shared" si="24"/>
        <v/>
      </c>
      <c r="I32" s="52" t="str">
        <f t="shared" si="0"/>
        <v/>
      </c>
      <c r="J32" s="52" t="str">
        <f t="shared" si="38"/>
        <v/>
      </c>
      <c r="K32" s="52" t="str">
        <f t="shared" si="39"/>
        <v/>
      </c>
      <c r="L32" s="52" t="str">
        <f t="shared" si="1"/>
        <v/>
      </c>
      <c r="M32" s="52" t="str">
        <f t="shared" si="2"/>
        <v/>
      </c>
      <c r="N32" s="52" t="str">
        <f t="shared" si="3"/>
        <v/>
      </c>
      <c r="O32" s="52" t="str">
        <f t="shared" si="4"/>
        <v/>
      </c>
      <c r="P32" s="52" t="str">
        <f t="shared" si="5"/>
        <v/>
      </c>
      <c r="Q32" s="52" t="str">
        <f t="shared" si="6"/>
        <v/>
      </c>
      <c r="R32" s="52" t="str">
        <f t="shared" si="26"/>
        <v/>
      </c>
      <c r="S32" s="52" t="str">
        <f t="shared" si="7"/>
        <v/>
      </c>
      <c r="T32" s="52" t="str">
        <f t="shared" si="27"/>
        <v/>
      </c>
      <c r="U32" s="52" t="str">
        <f t="shared" si="28"/>
        <v/>
      </c>
      <c r="V32" s="52" t="str">
        <f t="shared" si="8"/>
        <v/>
      </c>
      <c r="W32" s="24"/>
      <c r="X32" s="36" t="str">
        <f t="shared" si="29"/>
        <v/>
      </c>
      <c r="Y32" s="36" t="str">
        <f t="shared" si="9"/>
        <v/>
      </c>
      <c r="Z32" s="36" t="str">
        <f t="shared" si="10"/>
        <v/>
      </c>
      <c r="AA32" s="36" t="str">
        <f t="shared" si="30"/>
        <v/>
      </c>
      <c r="AB32" s="36" t="str">
        <f t="shared" si="11"/>
        <v/>
      </c>
      <c r="AC32" s="36" t="str">
        <f t="shared" si="12"/>
        <v/>
      </c>
      <c r="AD32" s="36" t="str">
        <f t="shared" si="31"/>
        <v/>
      </c>
      <c r="AE32" s="36" t="str">
        <f t="shared" si="32"/>
        <v/>
      </c>
      <c r="AF32" s="27" t="str">
        <f t="shared" si="13"/>
        <v/>
      </c>
      <c r="AG32" s="27" t="str">
        <f t="shared" si="14"/>
        <v/>
      </c>
      <c r="AH32" s="27" t="str">
        <f t="shared" si="15"/>
        <v/>
      </c>
      <c r="AI32" s="27" t="str">
        <f t="shared" si="33"/>
        <v/>
      </c>
      <c r="AJ32" s="27" t="str">
        <f t="shared" si="34"/>
        <v/>
      </c>
      <c r="AK32" s="27" t="str">
        <f t="shared" si="16"/>
        <v/>
      </c>
      <c r="AL32" s="27" t="str">
        <f t="shared" si="17"/>
        <v/>
      </c>
      <c r="AM32" s="27" t="str">
        <f t="shared" si="18"/>
        <v/>
      </c>
      <c r="AN32" s="27" t="str">
        <f t="shared" si="19"/>
        <v/>
      </c>
      <c r="AO32" s="27" t="str">
        <f t="shared" si="20"/>
        <v>金</v>
      </c>
      <c r="AP32" s="27" t="str">
        <f t="shared" si="21"/>
        <v/>
      </c>
      <c r="AQ32" s="27" t="str">
        <f t="shared" si="22"/>
        <v/>
      </c>
      <c r="AR32" s="27" t="str">
        <f t="shared" si="35"/>
        <v/>
      </c>
      <c r="AS32" s="21"/>
      <c r="AT32" s="18" t="s">
        <v>39</v>
      </c>
      <c r="AY32" s="28"/>
    </row>
    <row r="33" spans="1:56" x14ac:dyDescent="0.15">
      <c r="A33" s="65">
        <f t="shared" si="36"/>
        <v>41328</v>
      </c>
      <c r="B33" s="66">
        <f t="shared" si="23"/>
        <v>41328</v>
      </c>
      <c r="C33" s="3"/>
      <c r="D33" s="3"/>
      <c r="E33" s="42"/>
      <c r="F33" s="4"/>
      <c r="G33" s="4"/>
      <c r="H33" s="51" t="str">
        <f t="shared" si="24"/>
        <v/>
      </c>
      <c r="I33" s="52" t="str">
        <f t="shared" si="0"/>
        <v/>
      </c>
      <c r="J33" s="52" t="str">
        <f t="shared" si="38"/>
        <v/>
      </c>
      <c r="K33" s="52" t="str">
        <f t="shared" si="39"/>
        <v/>
      </c>
      <c r="L33" s="52" t="str">
        <f t="shared" si="1"/>
        <v/>
      </c>
      <c r="M33" s="52" t="str">
        <f t="shared" si="2"/>
        <v/>
      </c>
      <c r="N33" s="52" t="str">
        <f t="shared" si="3"/>
        <v/>
      </c>
      <c r="O33" s="52" t="str">
        <f t="shared" si="4"/>
        <v/>
      </c>
      <c r="P33" s="52" t="str">
        <f t="shared" si="5"/>
        <v/>
      </c>
      <c r="Q33" s="52" t="str">
        <f t="shared" si="6"/>
        <v/>
      </c>
      <c r="R33" s="52" t="str">
        <f t="shared" si="26"/>
        <v/>
      </c>
      <c r="S33" s="52" t="str">
        <f t="shared" si="7"/>
        <v/>
      </c>
      <c r="T33" s="52" t="str">
        <f t="shared" si="27"/>
        <v/>
      </c>
      <c r="U33" s="52" t="str">
        <f t="shared" si="28"/>
        <v/>
      </c>
      <c r="V33" s="52" t="str">
        <f t="shared" si="8"/>
        <v/>
      </c>
      <c r="W33" s="24"/>
      <c r="X33" s="36" t="str">
        <f t="shared" si="29"/>
        <v/>
      </c>
      <c r="Y33" s="36" t="str">
        <f t="shared" si="9"/>
        <v/>
      </c>
      <c r="Z33" s="36" t="str">
        <f t="shared" si="10"/>
        <v/>
      </c>
      <c r="AA33" s="36" t="str">
        <f t="shared" si="30"/>
        <v/>
      </c>
      <c r="AB33" s="36" t="str">
        <f t="shared" si="11"/>
        <v/>
      </c>
      <c r="AC33" s="36" t="str">
        <f t="shared" si="12"/>
        <v/>
      </c>
      <c r="AD33" s="36" t="str">
        <f t="shared" si="31"/>
        <v/>
      </c>
      <c r="AE33" s="36" t="str">
        <f t="shared" si="32"/>
        <v/>
      </c>
      <c r="AF33" s="27" t="str">
        <f t="shared" si="13"/>
        <v/>
      </c>
      <c r="AG33" s="27" t="str">
        <f t="shared" si="14"/>
        <v/>
      </c>
      <c r="AH33" s="27" t="str">
        <f t="shared" si="15"/>
        <v/>
      </c>
      <c r="AI33" s="27" t="str">
        <f t="shared" si="33"/>
        <v/>
      </c>
      <c r="AJ33" s="27" t="str">
        <f t="shared" si="34"/>
        <v/>
      </c>
      <c r="AK33" s="27" t="str">
        <f t="shared" si="16"/>
        <v/>
      </c>
      <c r="AL33" s="27" t="str">
        <f t="shared" si="17"/>
        <v/>
      </c>
      <c r="AM33" s="27" t="str">
        <f t="shared" si="18"/>
        <v/>
      </c>
      <c r="AN33" s="27" t="str">
        <f t="shared" si="19"/>
        <v/>
      </c>
      <c r="AO33" s="27" t="str">
        <f t="shared" si="20"/>
        <v>土</v>
      </c>
      <c r="AP33" s="27" t="str">
        <f t="shared" si="21"/>
        <v/>
      </c>
      <c r="AQ33" s="27" t="str">
        <f t="shared" si="22"/>
        <v/>
      </c>
      <c r="AR33" s="27" t="str">
        <f t="shared" si="35"/>
        <v/>
      </c>
      <c r="AS33" s="21"/>
      <c r="AT33" s="58" t="s">
        <v>40</v>
      </c>
      <c r="AU33" s="1">
        <v>8</v>
      </c>
      <c r="AV33" s="59" t="s">
        <v>41</v>
      </c>
      <c r="AW33" s="60"/>
      <c r="AX33" s="61"/>
      <c r="AY33" s="29">
        <f>AU33/24</f>
        <v>0.33333333333333331</v>
      </c>
    </row>
    <row r="34" spans="1:56" x14ac:dyDescent="0.15">
      <c r="A34" s="65">
        <f t="shared" si="36"/>
        <v>41329</v>
      </c>
      <c r="B34" s="66">
        <f t="shared" si="23"/>
        <v>41329</v>
      </c>
      <c r="C34" s="3">
        <v>0.5</v>
      </c>
      <c r="D34" s="3">
        <v>0.70833333333333337</v>
      </c>
      <c r="E34" s="42"/>
      <c r="F34" s="4"/>
      <c r="G34" s="4"/>
      <c r="H34" s="51" t="str">
        <f t="shared" si="24"/>
        <v/>
      </c>
      <c r="I34" s="52">
        <f t="shared" si="0"/>
        <v>0.5</v>
      </c>
      <c r="J34" s="52">
        <f t="shared" si="38"/>
        <v>0.70833333333333326</v>
      </c>
      <c r="K34" s="52">
        <f t="shared" si="39"/>
        <v>4.1666666666666664E-2</v>
      </c>
      <c r="L34" s="52" t="str">
        <f t="shared" si="1"/>
        <v/>
      </c>
      <c r="M34" s="52" t="str">
        <f t="shared" si="2"/>
        <v/>
      </c>
      <c r="N34" s="52" t="str">
        <f t="shared" si="3"/>
        <v/>
      </c>
      <c r="O34" s="52" t="str">
        <f t="shared" si="4"/>
        <v/>
      </c>
      <c r="P34" s="52" t="str">
        <f t="shared" si="5"/>
        <v/>
      </c>
      <c r="Q34" s="52">
        <f t="shared" si="6"/>
        <v>0.1666666666666666</v>
      </c>
      <c r="R34" s="52" t="str">
        <f t="shared" si="26"/>
        <v/>
      </c>
      <c r="S34" s="52" t="str">
        <f t="shared" si="7"/>
        <v/>
      </c>
      <c r="T34" s="52" t="str">
        <f t="shared" si="27"/>
        <v/>
      </c>
      <c r="U34" s="52" t="str">
        <f t="shared" si="28"/>
        <v/>
      </c>
      <c r="V34" s="52">
        <f t="shared" si="8"/>
        <v>0.1666666666666666</v>
      </c>
      <c r="W34" s="24"/>
      <c r="X34" s="36" t="str">
        <f t="shared" si="29"/>
        <v/>
      </c>
      <c r="Y34" s="36" t="str">
        <f t="shared" si="9"/>
        <v/>
      </c>
      <c r="Z34" s="36" t="str">
        <f t="shared" si="10"/>
        <v/>
      </c>
      <c r="AA34" s="36">
        <f t="shared" si="30"/>
        <v>0.1666666666666666</v>
      </c>
      <c r="AB34" s="36">
        <f t="shared" si="11"/>
        <v>0.1666666666666666</v>
      </c>
      <c r="AC34" s="36" t="str">
        <f t="shared" si="12"/>
        <v/>
      </c>
      <c r="AD34" s="36">
        <f t="shared" si="31"/>
        <v>0.1666666666666666</v>
      </c>
      <c r="AE34" s="36" t="str">
        <f t="shared" si="32"/>
        <v/>
      </c>
      <c r="AF34" s="27">
        <f t="shared" si="13"/>
        <v>0.91666666666666663</v>
      </c>
      <c r="AG34" s="27" t="str">
        <f t="shared" si="14"/>
        <v/>
      </c>
      <c r="AH34" s="27">
        <f t="shared" si="15"/>
        <v>0.20833333333333326</v>
      </c>
      <c r="AI34" s="27" t="str">
        <f t="shared" si="33"/>
        <v/>
      </c>
      <c r="AJ34" s="27" t="str">
        <f t="shared" si="34"/>
        <v/>
      </c>
      <c r="AK34" s="27" t="str">
        <f t="shared" si="16"/>
        <v/>
      </c>
      <c r="AL34" s="27" t="str">
        <f t="shared" si="17"/>
        <v/>
      </c>
      <c r="AM34" s="27" t="str">
        <f t="shared" si="18"/>
        <v/>
      </c>
      <c r="AN34" s="27" t="str">
        <f t="shared" si="19"/>
        <v/>
      </c>
      <c r="AO34" s="27" t="str">
        <f t="shared" si="20"/>
        <v>日</v>
      </c>
      <c r="AP34" s="27">
        <f t="shared" si="21"/>
        <v>0.1666666666666666</v>
      </c>
      <c r="AQ34" s="27" t="str">
        <f t="shared" si="22"/>
        <v/>
      </c>
      <c r="AR34" s="27">
        <f t="shared" si="35"/>
        <v>0.1666666666666666</v>
      </c>
      <c r="AS34" s="21"/>
      <c r="AY34" s="29">
        <f>AY33*K5</f>
        <v>0.13888888888888887</v>
      </c>
    </row>
    <row r="35" spans="1:56" x14ac:dyDescent="0.15">
      <c r="A35" s="65">
        <f t="shared" si="36"/>
        <v>41330</v>
      </c>
      <c r="B35" s="66">
        <f t="shared" si="23"/>
        <v>41330</v>
      </c>
      <c r="C35" s="3">
        <v>0.41666666666666669</v>
      </c>
      <c r="D35" s="3">
        <v>0.91666666666666663</v>
      </c>
      <c r="E35" s="42"/>
      <c r="F35" s="4"/>
      <c r="G35" s="4"/>
      <c r="H35" s="51" t="str">
        <f t="shared" si="24"/>
        <v/>
      </c>
      <c r="I35" s="52">
        <f t="shared" si="0"/>
        <v>0.41666666666666663</v>
      </c>
      <c r="J35" s="52">
        <f t="shared" si="38"/>
        <v>0.91666666666666663</v>
      </c>
      <c r="K35" s="52">
        <f t="shared" si="39"/>
        <v>4.1666666666666664E-2</v>
      </c>
      <c r="L35" s="52">
        <f t="shared" si="1"/>
        <v>0.33333333333333331</v>
      </c>
      <c r="M35" s="52">
        <f t="shared" si="2"/>
        <v>0</v>
      </c>
      <c r="N35" s="52">
        <f t="shared" si="3"/>
        <v>0.125</v>
      </c>
      <c r="O35" s="52">
        <f t="shared" si="4"/>
        <v>0.125</v>
      </c>
      <c r="P35" s="52">
        <f t="shared" si="5"/>
        <v>0</v>
      </c>
      <c r="Q35" s="52" t="str">
        <f t="shared" si="6"/>
        <v/>
      </c>
      <c r="R35" s="52" t="str">
        <f t="shared" si="26"/>
        <v/>
      </c>
      <c r="S35" s="52" t="str">
        <f t="shared" si="7"/>
        <v/>
      </c>
      <c r="T35" s="52" t="str">
        <f t="shared" si="27"/>
        <v/>
      </c>
      <c r="U35" s="52" t="str">
        <f t="shared" si="28"/>
        <v/>
      </c>
      <c r="V35" s="52">
        <f t="shared" si="8"/>
        <v>0.45833333333333331</v>
      </c>
      <c r="W35" s="24"/>
      <c r="X35" s="36">
        <f t="shared" si="29"/>
        <v>0.45833333333333331</v>
      </c>
      <c r="Y35" s="36">
        <f t="shared" si="9"/>
        <v>0.45833333333333331</v>
      </c>
      <c r="Z35" s="36">
        <f t="shared" si="10"/>
        <v>0</v>
      </c>
      <c r="AA35" s="36" t="str">
        <f t="shared" si="30"/>
        <v/>
      </c>
      <c r="AB35" s="36" t="str">
        <f t="shared" si="11"/>
        <v/>
      </c>
      <c r="AC35" s="36" t="str">
        <f t="shared" si="12"/>
        <v/>
      </c>
      <c r="AD35" s="36">
        <f t="shared" si="31"/>
        <v>0.45833333333333331</v>
      </c>
      <c r="AE35" s="36">
        <f t="shared" si="32"/>
        <v>0</v>
      </c>
      <c r="AF35" s="27">
        <f t="shared" si="13"/>
        <v>0.91666666666666663</v>
      </c>
      <c r="AG35" s="27">
        <f t="shared" si="14"/>
        <v>0.91666666666666663</v>
      </c>
      <c r="AH35" s="27">
        <f t="shared" si="15"/>
        <v>0.5</v>
      </c>
      <c r="AI35" s="27">
        <f t="shared" si="33"/>
        <v>0.5</v>
      </c>
      <c r="AJ35" s="27">
        <f t="shared" si="34"/>
        <v>0</v>
      </c>
      <c r="AK35" s="27">
        <f t="shared" si="16"/>
        <v>0</v>
      </c>
      <c r="AL35" s="27">
        <f t="shared" si="17"/>
        <v>0</v>
      </c>
      <c r="AM35" s="27">
        <f t="shared" si="18"/>
        <v>0</v>
      </c>
      <c r="AN35" s="27">
        <f t="shared" si="19"/>
        <v>0.45833333333333331</v>
      </c>
      <c r="AO35" s="27" t="str">
        <f t="shared" si="20"/>
        <v>月</v>
      </c>
      <c r="AP35" s="27" t="str">
        <f t="shared" si="21"/>
        <v/>
      </c>
      <c r="AQ35" s="27" t="str">
        <f t="shared" si="22"/>
        <v/>
      </c>
      <c r="AR35" s="27" t="str">
        <f t="shared" si="35"/>
        <v/>
      </c>
      <c r="AS35" s="21"/>
      <c r="AY35" s="30" t="e">
        <f>#REF!/AY34/24</f>
        <v>#REF!</v>
      </c>
    </row>
    <row r="36" spans="1:56" x14ac:dyDescent="0.15">
      <c r="A36" s="65">
        <f t="shared" si="36"/>
        <v>41331</v>
      </c>
      <c r="B36" s="66">
        <f t="shared" si="23"/>
        <v>41331</v>
      </c>
      <c r="C36" s="3">
        <v>0.70833333333333337</v>
      </c>
      <c r="D36" s="3">
        <v>1</v>
      </c>
      <c r="E36" s="42"/>
      <c r="F36" s="2"/>
      <c r="G36" s="2"/>
      <c r="H36" s="51" t="str">
        <f t="shared" si="24"/>
        <v/>
      </c>
      <c r="I36" s="52">
        <f t="shared" si="0"/>
        <v>0.70833333333333326</v>
      </c>
      <c r="J36" s="52">
        <f t="shared" si="38"/>
        <v>1</v>
      </c>
      <c r="K36" s="52">
        <f t="shared" si="39"/>
        <v>4.1666666666666664E-2</v>
      </c>
      <c r="L36" s="52">
        <f t="shared" si="1"/>
        <v>0.20833333333333334</v>
      </c>
      <c r="M36" s="52">
        <f t="shared" si="2"/>
        <v>4.1666666666666706E-2</v>
      </c>
      <c r="N36" s="52" t="str">
        <f t="shared" si="3"/>
        <v/>
      </c>
      <c r="O36" s="52" t="str">
        <f t="shared" si="4"/>
        <v/>
      </c>
      <c r="P36" s="52" t="str">
        <f t="shared" si="5"/>
        <v/>
      </c>
      <c r="Q36" s="52" t="str">
        <f t="shared" si="6"/>
        <v/>
      </c>
      <c r="R36" s="52" t="str">
        <f t="shared" si="26"/>
        <v/>
      </c>
      <c r="S36" s="52" t="str">
        <f t="shared" si="7"/>
        <v/>
      </c>
      <c r="T36" s="52" t="str">
        <f t="shared" si="27"/>
        <v/>
      </c>
      <c r="U36" s="52" t="str">
        <f t="shared" si="28"/>
        <v/>
      </c>
      <c r="V36" s="52">
        <f t="shared" si="8"/>
        <v>0.25000000000000006</v>
      </c>
      <c r="W36" s="24"/>
      <c r="X36" s="36">
        <f t="shared" si="29"/>
        <v>0.25000000000000006</v>
      </c>
      <c r="Y36" s="36">
        <f t="shared" si="9"/>
        <v>0.20833333333333334</v>
      </c>
      <c r="Z36" s="36">
        <f t="shared" si="10"/>
        <v>4.1666666666666706E-2</v>
      </c>
      <c r="AA36" s="36" t="str">
        <f t="shared" si="30"/>
        <v/>
      </c>
      <c r="AB36" s="36" t="str">
        <f t="shared" si="11"/>
        <v/>
      </c>
      <c r="AC36" s="36" t="str">
        <f t="shared" si="12"/>
        <v/>
      </c>
      <c r="AD36" s="36">
        <f t="shared" si="31"/>
        <v>0.20833333333333334</v>
      </c>
      <c r="AE36" s="36">
        <f t="shared" si="32"/>
        <v>4.1666666666666706E-2</v>
      </c>
      <c r="AF36" s="27">
        <f t="shared" si="13"/>
        <v>0.91666666666666663</v>
      </c>
      <c r="AG36" s="27">
        <f t="shared" si="14"/>
        <v>1</v>
      </c>
      <c r="AH36" s="27">
        <f t="shared" si="15"/>
        <v>0.29166666666666674</v>
      </c>
      <c r="AI36" s="27">
        <f t="shared" si="33"/>
        <v>0.20833333333333337</v>
      </c>
      <c r="AJ36" s="27">
        <f t="shared" si="34"/>
        <v>8.333333333333337E-2</v>
      </c>
      <c r="AK36" s="27">
        <f t="shared" si="16"/>
        <v>8.333333333333337E-2</v>
      </c>
      <c r="AL36" s="27">
        <f t="shared" si="17"/>
        <v>8.333333333333337E-2</v>
      </c>
      <c r="AM36" s="27">
        <f t="shared" si="18"/>
        <v>4.1666666666666706E-2</v>
      </c>
      <c r="AN36" s="27">
        <f t="shared" si="19"/>
        <v>0.20833333333333334</v>
      </c>
      <c r="AO36" s="27" t="str">
        <f t="shared" si="20"/>
        <v>火</v>
      </c>
      <c r="AP36" s="27" t="str">
        <f t="shared" si="21"/>
        <v/>
      </c>
      <c r="AQ36" s="27" t="str">
        <f t="shared" si="22"/>
        <v/>
      </c>
      <c r="AR36" s="27" t="str">
        <f t="shared" si="35"/>
        <v/>
      </c>
      <c r="AS36" s="21"/>
      <c r="AY36" s="28"/>
    </row>
    <row r="37" spans="1:56" x14ac:dyDescent="0.15">
      <c r="A37" s="65">
        <f t="shared" si="36"/>
        <v>41332</v>
      </c>
      <c r="B37" s="66">
        <f t="shared" si="23"/>
        <v>41332</v>
      </c>
      <c r="C37" s="3">
        <v>0.5</v>
      </c>
      <c r="D37" s="3">
        <v>1.2083333333333333</v>
      </c>
      <c r="E37" s="42"/>
      <c r="F37" s="2"/>
      <c r="G37" s="2"/>
      <c r="H37" s="51" t="str">
        <f t="shared" si="24"/>
        <v/>
      </c>
      <c r="I37" s="52">
        <f t="shared" si="0"/>
        <v>0.5</v>
      </c>
      <c r="J37" s="52">
        <f t="shared" si="38"/>
        <v>1.2083333333333333</v>
      </c>
      <c r="K37" s="52">
        <f t="shared" si="39"/>
        <v>4.1666666666666664E-2</v>
      </c>
      <c r="L37" s="52">
        <f t="shared" si="1"/>
        <v>0.33333333333333331</v>
      </c>
      <c r="M37" s="52">
        <f t="shared" si="2"/>
        <v>0</v>
      </c>
      <c r="N37" s="52">
        <f t="shared" si="3"/>
        <v>0.33333333333333331</v>
      </c>
      <c r="O37" s="52">
        <f t="shared" si="4"/>
        <v>8.3333333333333315E-2</v>
      </c>
      <c r="P37" s="52">
        <f t="shared" si="5"/>
        <v>0.24999999999999997</v>
      </c>
      <c r="Q37" s="52" t="str">
        <f t="shared" si="6"/>
        <v/>
      </c>
      <c r="R37" s="52" t="str">
        <f t="shared" si="26"/>
        <v/>
      </c>
      <c r="S37" s="52" t="str">
        <f t="shared" si="7"/>
        <v/>
      </c>
      <c r="T37" s="52" t="str">
        <f t="shared" si="27"/>
        <v/>
      </c>
      <c r="U37" s="52" t="str">
        <f t="shared" si="28"/>
        <v/>
      </c>
      <c r="V37" s="52">
        <f t="shared" si="8"/>
        <v>0.66666666666666663</v>
      </c>
      <c r="W37" s="24"/>
      <c r="X37" s="36">
        <f t="shared" si="29"/>
        <v>0.66666666666666663</v>
      </c>
      <c r="Y37" s="36">
        <f t="shared" si="9"/>
        <v>0.41666666666666663</v>
      </c>
      <c r="Z37" s="36">
        <f t="shared" si="10"/>
        <v>0.24999999999999997</v>
      </c>
      <c r="AA37" s="36" t="str">
        <f t="shared" si="30"/>
        <v/>
      </c>
      <c r="AB37" s="36" t="str">
        <f t="shared" si="11"/>
        <v/>
      </c>
      <c r="AC37" s="36" t="str">
        <f t="shared" si="12"/>
        <v/>
      </c>
      <c r="AD37" s="36">
        <f t="shared" si="31"/>
        <v>0.41666666666666663</v>
      </c>
      <c r="AE37" s="36">
        <f t="shared" si="32"/>
        <v>0.24999999999999997</v>
      </c>
      <c r="AF37" s="27">
        <f t="shared" si="13"/>
        <v>0.91666666666666663</v>
      </c>
      <c r="AG37" s="27">
        <f t="shared" si="14"/>
        <v>1.2083333333333333</v>
      </c>
      <c r="AH37" s="27">
        <f t="shared" si="15"/>
        <v>0.70833333333333326</v>
      </c>
      <c r="AI37" s="27">
        <f t="shared" si="33"/>
        <v>0.41666666666666663</v>
      </c>
      <c r="AJ37" s="27">
        <f t="shared" si="34"/>
        <v>0.29166666666666663</v>
      </c>
      <c r="AK37" s="27">
        <f t="shared" si="16"/>
        <v>0.29166666666666663</v>
      </c>
      <c r="AL37" s="27">
        <f t="shared" si="17"/>
        <v>0.29166666666666663</v>
      </c>
      <c r="AM37" s="27">
        <f t="shared" si="18"/>
        <v>0.24999999999999997</v>
      </c>
      <c r="AN37" s="27">
        <f t="shared" si="19"/>
        <v>0.41666666666666663</v>
      </c>
      <c r="AO37" s="27" t="str">
        <f t="shared" si="20"/>
        <v>水</v>
      </c>
      <c r="AP37" s="27" t="str">
        <f t="shared" si="21"/>
        <v/>
      </c>
      <c r="AQ37" s="27" t="str">
        <f t="shared" si="22"/>
        <v/>
      </c>
      <c r="AR37" s="27" t="str">
        <f t="shared" si="35"/>
        <v/>
      </c>
      <c r="AS37" s="21"/>
      <c r="AY37" s="28"/>
    </row>
    <row r="38" spans="1:56" x14ac:dyDescent="0.15">
      <c r="A38" s="65">
        <f t="shared" si="36"/>
        <v>41333</v>
      </c>
      <c r="B38" s="66">
        <f t="shared" si="23"/>
        <v>41333</v>
      </c>
      <c r="C38" s="5"/>
      <c r="D38" s="5"/>
      <c r="E38" s="42"/>
      <c r="F38" s="2"/>
      <c r="G38" s="2"/>
      <c r="H38" s="51" t="str">
        <f t="shared" si="24"/>
        <v/>
      </c>
      <c r="I38" s="52" t="str">
        <f t="shared" si="0"/>
        <v/>
      </c>
      <c r="J38" s="52" t="str">
        <f t="shared" si="38"/>
        <v/>
      </c>
      <c r="K38" s="52" t="str">
        <f t="shared" si="39"/>
        <v/>
      </c>
      <c r="L38" s="52" t="str">
        <f t="shared" si="1"/>
        <v/>
      </c>
      <c r="M38" s="52" t="str">
        <f t="shared" si="2"/>
        <v/>
      </c>
      <c r="N38" s="52" t="str">
        <f t="shared" si="3"/>
        <v/>
      </c>
      <c r="O38" s="52" t="str">
        <f t="shared" si="4"/>
        <v/>
      </c>
      <c r="P38" s="52" t="str">
        <f t="shared" si="5"/>
        <v/>
      </c>
      <c r="Q38" s="52" t="str">
        <f t="shared" si="6"/>
        <v/>
      </c>
      <c r="R38" s="52" t="str">
        <f t="shared" si="26"/>
        <v/>
      </c>
      <c r="S38" s="52" t="str">
        <f t="shared" si="7"/>
        <v/>
      </c>
      <c r="T38" s="52" t="str">
        <f t="shared" si="27"/>
        <v/>
      </c>
      <c r="U38" s="52" t="str">
        <f t="shared" si="28"/>
        <v/>
      </c>
      <c r="V38" s="52" t="str">
        <f t="shared" si="8"/>
        <v/>
      </c>
      <c r="W38" s="24"/>
      <c r="X38" s="36" t="str">
        <f t="shared" si="29"/>
        <v/>
      </c>
      <c r="Y38" s="36" t="str">
        <f t="shared" si="9"/>
        <v/>
      </c>
      <c r="Z38" s="36" t="str">
        <f t="shared" si="10"/>
        <v/>
      </c>
      <c r="AA38" s="36" t="str">
        <f t="shared" si="30"/>
        <v/>
      </c>
      <c r="AB38" s="36" t="str">
        <f t="shared" si="11"/>
        <v/>
      </c>
      <c r="AC38" s="36" t="str">
        <f t="shared" si="12"/>
        <v/>
      </c>
      <c r="AD38" s="36" t="str">
        <f t="shared" si="31"/>
        <v/>
      </c>
      <c r="AE38" s="36" t="str">
        <f t="shared" si="32"/>
        <v/>
      </c>
      <c r="AF38" s="27" t="str">
        <f t="shared" si="13"/>
        <v/>
      </c>
      <c r="AG38" s="27" t="str">
        <f t="shared" si="14"/>
        <v/>
      </c>
      <c r="AH38" s="27" t="str">
        <f t="shared" si="15"/>
        <v/>
      </c>
      <c r="AI38" s="27" t="str">
        <f t="shared" si="33"/>
        <v/>
      </c>
      <c r="AJ38" s="27" t="str">
        <f t="shared" si="34"/>
        <v/>
      </c>
      <c r="AK38" s="27" t="str">
        <f t="shared" si="16"/>
        <v/>
      </c>
      <c r="AL38" s="27" t="str">
        <f t="shared" si="17"/>
        <v/>
      </c>
      <c r="AM38" s="27" t="str">
        <f t="shared" si="18"/>
        <v/>
      </c>
      <c r="AN38" s="27" t="str">
        <f t="shared" si="19"/>
        <v/>
      </c>
      <c r="AO38" s="27" t="str">
        <f t="shared" si="20"/>
        <v>木</v>
      </c>
      <c r="AP38" s="27" t="str">
        <f t="shared" si="21"/>
        <v/>
      </c>
      <c r="AQ38" s="27" t="str">
        <f t="shared" si="22"/>
        <v/>
      </c>
      <c r="AR38" s="27" t="str">
        <f t="shared" si="35"/>
        <v/>
      </c>
      <c r="AS38" s="21"/>
      <c r="AY38" s="28"/>
    </row>
    <row r="39" spans="1:56" x14ac:dyDescent="0.15">
      <c r="A39" s="65" t="str">
        <f>IF(AND(B5=2,AY39=1),"--",A38+1)</f>
        <v>--</v>
      </c>
      <c r="B39" s="66" t="str">
        <f t="shared" si="23"/>
        <v>--</v>
      </c>
      <c r="C39" s="5"/>
      <c r="D39" s="5"/>
      <c r="E39" s="42"/>
      <c r="F39" s="2"/>
      <c r="G39" s="2"/>
      <c r="H39" s="51" t="str">
        <f t="shared" si="24"/>
        <v/>
      </c>
      <c r="I39" s="52" t="str">
        <f t="shared" si="0"/>
        <v/>
      </c>
      <c r="J39" s="52" t="str">
        <f t="shared" si="38"/>
        <v/>
      </c>
      <c r="K39" s="52" t="str">
        <f t="shared" si="39"/>
        <v/>
      </c>
      <c r="L39" s="52" t="str">
        <f t="shared" si="1"/>
        <v/>
      </c>
      <c r="M39" s="52" t="str">
        <f t="shared" si="2"/>
        <v/>
      </c>
      <c r="N39" s="52" t="str">
        <f t="shared" si="3"/>
        <v/>
      </c>
      <c r="O39" s="52" t="str">
        <f t="shared" si="4"/>
        <v/>
      </c>
      <c r="P39" s="52" t="str">
        <f t="shared" si="5"/>
        <v/>
      </c>
      <c r="Q39" s="52" t="str">
        <f t="shared" si="6"/>
        <v/>
      </c>
      <c r="R39" s="52" t="str">
        <f t="shared" si="26"/>
        <v/>
      </c>
      <c r="S39" s="52" t="str">
        <f t="shared" si="7"/>
        <v/>
      </c>
      <c r="T39" s="52" t="str">
        <f t="shared" si="27"/>
        <v/>
      </c>
      <c r="U39" s="52" t="str">
        <f t="shared" si="28"/>
        <v/>
      </c>
      <c r="V39" s="52" t="str">
        <f t="shared" si="8"/>
        <v/>
      </c>
      <c r="W39" s="24"/>
      <c r="X39" s="36" t="str">
        <f t="shared" si="29"/>
        <v/>
      </c>
      <c r="Y39" s="36" t="str">
        <f t="shared" si="9"/>
        <v/>
      </c>
      <c r="Z39" s="36" t="str">
        <f t="shared" si="10"/>
        <v/>
      </c>
      <c r="AA39" s="36" t="str">
        <f t="shared" si="30"/>
        <v/>
      </c>
      <c r="AB39" s="36" t="str">
        <f t="shared" si="11"/>
        <v/>
      </c>
      <c r="AC39" s="36" t="str">
        <f t="shared" si="12"/>
        <v/>
      </c>
      <c r="AD39" s="36" t="str">
        <f t="shared" si="31"/>
        <v/>
      </c>
      <c r="AE39" s="36" t="str">
        <f t="shared" si="32"/>
        <v/>
      </c>
      <c r="AF39" s="27" t="str">
        <f t="shared" si="13"/>
        <v/>
      </c>
      <c r="AG39" s="27" t="str">
        <f t="shared" si="14"/>
        <v/>
      </c>
      <c r="AH39" s="27" t="str">
        <f t="shared" si="15"/>
        <v/>
      </c>
      <c r="AI39" s="27" t="str">
        <f t="shared" si="33"/>
        <v/>
      </c>
      <c r="AJ39" s="27" t="str">
        <f t="shared" si="34"/>
        <v/>
      </c>
      <c r="AK39" s="27" t="str">
        <f t="shared" si="16"/>
        <v/>
      </c>
      <c r="AL39" s="27" t="str">
        <f t="shared" si="17"/>
        <v/>
      </c>
      <c r="AM39" s="27" t="str">
        <f t="shared" si="18"/>
        <v/>
      </c>
      <c r="AN39" s="27" t="str">
        <f t="shared" si="19"/>
        <v/>
      </c>
      <c r="AO39" s="27" t="str">
        <f t="shared" si="20"/>
        <v>--</v>
      </c>
      <c r="AP39" s="27" t="str">
        <f t="shared" si="21"/>
        <v/>
      </c>
      <c r="AQ39" s="27" t="str">
        <f t="shared" si="22"/>
        <v/>
      </c>
      <c r="AR39" s="27" t="str">
        <f t="shared" si="35"/>
        <v/>
      </c>
      <c r="AS39" s="21"/>
      <c r="AT39" s="21"/>
      <c r="AU39" s="21"/>
      <c r="AV39" s="21"/>
      <c r="AW39" s="21"/>
      <c r="AX39" s="21"/>
      <c r="AY39" s="64">
        <f>DAY(DATE(A5,2,29))</f>
        <v>1</v>
      </c>
      <c r="BD39" s="13"/>
    </row>
    <row r="40" spans="1:56" x14ac:dyDescent="0.15">
      <c r="A40" s="65" t="str">
        <f>IF(B5=2,"--",A39+1)</f>
        <v>--</v>
      </c>
      <c r="B40" s="66" t="str">
        <f t="shared" si="23"/>
        <v>--</v>
      </c>
      <c r="C40" s="5"/>
      <c r="D40" s="5"/>
      <c r="E40" s="42"/>
      <c r="F40" s="2"/>
      <c r="G40" s="2"/>
      <c r="H40" s="51" t="str">
        <f t="shared" si="24"/>
        <v/>
      </c>
      <c r="I40" s="52" t="str">
        <f t="shared" si="0"/>
        <v/>
      </c>
      <c r="J40" s="52" t="str">
        <f t="shared" si="38"/>
        <v/>
      </c>
      <c r="K40" s="52" t="str">
        <f t="shared" si="39"/>
        <v/>
      </c>
      <c r="L40" s="52" t="str">
        <f t="shared" si="1"/>
        <v/>
      </c>
      <c r="M40" s="52" t="str">
        <f t="shared" si="2"/>
        <v/>
      </c>
      <c r="N40" s="52" t="str">
        <f t="shared" si="3"/>
        <v/>
      </c>
      <c r="O40" s="52" t="str">
        <f t="shared" si="4"/>
        <v/>
      </c>
      <c r="P40" s="52" t="str">
        <f t="shared" si="5"/>
        <v/>
      </c>
      <c r="Q40" s="52" t="str">
        <f t="shared" si="6"/>
        <v/>
      </c>
      <c r="R40" s="52" t="str">
        <f t="shared" si="26"/>
        <v/>
      </c>
      <c r="S40" s="52" t="str">
        <f t="shared" si="7"/>
        <v/>
      </c>
      <c r="T40" s="52" t="str">
        <f t="shared" si="27"/>
        <v/>
      </c>
      <c r="U40" s="52" t="str">
        <f t="shared" si="28"/>
        <v/>
      </c>
      <c r="V40" s="52" t="str">
        <f t="shared" si="8"/>
        <v/>
      </c>
      <c r="W40" s="24"/>
      <c r="X40" s="36" t="str">
        <f t="shared" si="29"/>
        <v/>
      </c>
      <c r="Y40" s="36" t="str">
        <f t="shared" si="9"/>
        <v/>
      </c>
      <c r="Z40" s="36" t="str">
        <f t="shared" si="10"/>
        <v/>
      </c>
      <c r="AA40" s="36" t="str">
        <f t="shared" si="30"/>
        <v/>
      </c>
      <c r="AB40" s="36" t="str">
        <f t="shared" si="11"/>
        <v/>
      </c>
      <c r="AC40" s="36" t="str">
        <f t="shared" si="12"/>
        <v/>
      </c>
      <c r="AD40" s="36" t="str">
        <f t="shared" si="31"/>
        <v/>
      </c>
      <c r="AE40" s="36" t="str">
        <f t="shared" si="32"/>
        <v/>
      </c>
      <c r="AF40" s="27" t="str">
        <f t="shared" si="13"/>
        <v/>
      </c>
      <c r="AG40" s="27" t="str">
        <f t="shared" si="14"/>
        <v/>
      </c>
      <c r="AH40" s="27" t="str">
        <f t="shared" si="15"/>
        <v/>
      </c>
      <c r="AI40" s="27" t="str">
        <f t="shared" si="33"/>
        <v/>
      </c>
      <c r="AJ40" s="27" t="str">
        <f t="shared" si="34"/>
        <v/>
      </c>
      <c r="AK40" s="27" t="str">
        <f t="shared" si="16"/>
        <v/>
      </c>
      <c r="AL40" s="27" t="str">
        <f t="shared" si="17"/>
        <v/>
      </c>
      <c r="AM40" s="27" t="str">
        <f t="shared" si="18"/>
        <v/>
      </c>
      <c r="AN40" s="27" t="str">
        <f t="shared" si="19"/>
        <v/>
      </c>
      <c r="AO40" s="27" t="str">
        <f t="shared" si="20"/>
        <v>--</v>
      </c>
      <c r="AP40" s="27" t="str">
        <f t="shared" si="21"/>
        <v/>
      </c>
      <c r="AQ40" s="27" t="str">
        <f t="shared" si="22"/>
        <v/>
      </c>
      <c r="AR40" s="27" t="str">
        <f t="shared" si="35"/>
        <v/>
      </c>
      <c r="AS40" s="21"/>
      <c r="AY40" s="28"/>
    </row>
    <row r="41" spans="1:56" x14ac:dyDescent="0.15">
      <c r="A41" s="65" t="str">
        <f>IF(OR(B5=2,B5=4,B5=6,B5=9,B5=11),"--",A40+1)</f>
        <v>--</v>
      </c>
      <c r="B41" s="66" t="str">
        <f t="shared" si="23"/>
        <v>--</v>
      </c>
      <c r="C41" s="5"/>
      <c r="D41" s="5"/>
      <c r="E41" s="42"/>
      <c r="F41" s="2"/>
      <c r="G41" s="2"/>
      <c r="H41" s="51" t="str">
        <f t="shared" si="24"/>
        <v/>
      </c>
      <c r="I41" s="52" t="str">
        <f t="shared" si="0"/>
        <v/>
      </c>
      <c r="J41" s="52" t="str">
        <f t="shared" si="38"/>
        <v/>
      </c>
      <c r="K41" s="52" t="str">
        <f t="shared" si="39"/>
        <v/>
      </c>
      <c r="L41" s="52" t="str">
        <f t="shared" si="1"/>
        <v/>
      </c>
      <c r="M41" s="52" t="str">
        <f t="shared" si="2"/>
        <v/>
      </c>
      <c r="N41" s="52" t="str">
        <f t="shared" si="3"/>
        <v/>
      </c>
      <c r="O41" s="52" t="str">
        <f t="shared" si="4"/>
        <v/>
      </c>
      <c r="P41" s="52" t="str">
        <f t="shared" si="5"/>
        <v/>
      </c>
      <c r="Q41" s="52" t="str">
        <f t="shared" si="6"/>
        <v/>
      </c>
      <c r="R41" s="52" t="str">
        <f t="shared" si="26"/>
        <v/>
      </c>
      <c r="S41" s="52" t="str">
        <f t="shared" si="7"/>
        <v/>
      </c>
      <c r="T41" s="52" t="str">
        <f t="shared" si="27"/>
        <v/>
      </c>
      <c r="U41" s="52" t="str">
        <f t="shared" si="28"/>
        <v/>
      </c>
      <c r="V41" s="52" t="str">
        <f t="shared" si="8"/>
        <v/>
      </c>
      <c r="W41" s="24"/>
      <c r="X41" s="36" t="str">
        <f t="shared" si="29"/>
        <v/>
      </c>
      <c r="Y41" s="36" t="str">
        <f t="shared" si="9"/>
        <v/>
      </c>
      <c r="Z41" s="36" t="str">
        <f t="shared" si="10"/>
        <v/>
      </c>
      <c r="AA41" s="36" t="str">
        <f t="shared" si="30"/>
        <v/>
      </c>
      <c r="AB41" s="36" t="str">
        <f t="shared" si="11"/>
        <v/>
      </c>
      <c r="AC41" s="36" t="str">
        <f t="shared" si="12"/>
        <v/>
      </c>
      <c r="AD41" s="36" t="str">
        <f t="shared" si="31"/>
        <v/>
      </c>
      <c r="AE41" s="36" t="str">
        <f t="shared" si="32"/>
        <v/>
      </c>
      <c r="AF41" s="27" t="str">
        <f t="shared" si="13"/>
        <v/>
      </c>
      <c r="AG41" s="27" t="str">
        <f t="shared" si="14"/>
        <v/>
      </c>
      <c r="AH41" s="27" t="str">
        <f t="shared" si="15"/>
        <v/>
      </c>
      <c r="AI41" s="27" t="str">
        <f t="shared" si="33"/>
        <v/>
      </c>
      <c r="AJ41" s="27" t="str">
        <f t="shared" si="34"/>
        <v/>
      </c>
      <c r="AK41" s="27" t="str">
        <f t="shared" si="16"/>
        <v/>
      </c>
      <c r="AL41" s="27" t="str">
        <f t="shared" si="17"/>
        <v/>
      </c>
      <c r="AM41" s="27" t="str">
        <f t="shared" si="18"/>
        <v/>
      </c>
      <c r="AN41" s="27" t="str">
        <f t="shared" si="19"/>
        <v/>
      </c>
      <c r="AO41" s="27" t="str">
        <f t="shared" si="20"/>
        <v>--</v>
      </c>
      <c r="AP41" s="27" t="str">
        <f t="shared" si="21"/>
        <v/>
      </c>
      <c r="AQ41" s="27" t="str">
        <f t="shared" si="22"/>
        <v/>
      </c>
      <c r="AR41" s="27" t="str">
        <f t="shared" si="35"/>
        <v/>
      </c>
      <c r="AS41" s="21"/>
      <c r="AY41" s="28"/>
    </row>
    <row r="42" spans="1:56" x14ac:dyDescent="0.15">
      <c r="D42" s="23"/>
      <c r="F42" s="23"/>
      <c r="G42" s="23"/>
      <c r="H42" s="23"/>
      <c r="I42" s="23"/>
      <c r="J42" s="23"/>
      <c r="K42" s="23"/>
      <c r="L42" s="23"/>
      <c r="M42" s="23"/>
      <c r="AD42" s="23"/>
      <c r="AE42" s="23"/>
      <c r="AY42" s="28"/>
    </row>
    <row r="43" spans="1:56" x14ac:dyDescent="0.15">
      <c r="AY43" s="28"/>
    </row>
    <row r="44" spans="1:56" x14ac:dyDescent="0.15">
      <c r="AV44" s="13"/>
    </row>
    <row r="45" spans="1:56" x14ac:dyDescent="0.15">
      <c r="AV45" s="13"/>
    </row>
  </sheetData>
  <sheetProtection algorithmName="SHA-512" hashValue="xLhJDf569RhYiYuCq6X6Xjgdj9TciIC/NaiuPY/BuBPN30ay5kfYDoXk4sORiX9+7gEA2wg/ejnDbjRWo3BpOA==" saltValue="vYSdM9txLMVgAjwzG5K1Yg==" spinCount="100000" sheet="1" objects="1" scenarios="1"/>
  <mergeCells count="34">
    <mergeCell ref="L9:P9"/>
    <mergeCell ref="G9:G10"/>
    <mergeCell ref="F9:F10"/>
    <mergeCell ref="E9:E10"/>
    <mergeCell ref="D9:D10"/>
    <mergeCell ref="C9:C10"/>
    <mergeCell ref="I3:L3"/>
    <mergeCell ref="F1:L1"/>
    <mergeCell ref="A1:C1"/>
    <mergeCell ref="D1:E1"/>
    <mergeCell ref="D2:E2"/>
    <mergeCell ref="A2:C2"/>
    <mergeCell ref="F2:L2"/>
    <mergeCell ref="AU29:AX29"/>
    <mergeCell ref="AT17:AU17"/>
    <mergeCell ref="AU16:AX16"/>
    <mergeCell ref="AU25:AX25"/>
    <mergeCell ref="W9:W10"/>
    <mergeCell ref="Q9:U9"/>
    <mergeCell ref="AD9:AE9"/>
    <mergeCell ref="A3:A4"/>
    <mergeCell ref="B3:B4"/>
    <mergeCell ref="V9:V10"/>
    <mergeCell ref="X9:Z9"/>
    <mergeCell ref="AA9:AC9"/>
    <mergeCell ref="E3:H3"/>
    <mergeCell ref="D3:D4"/>
    <mergeCell ref="C3:C4"/>
    <mergeCell ref="K9:K10"/>
    <mergeCell ref="J9:J10"/>
    <mergeCell ref="I9:I10"/>
    <mergeCell ref="H9:H10"/>
    <mergeCell ref="B9:B10"/>
    <mergeCell ref="A9:A10"/>
  </mergeCells>
  <phoneticPr fontId="2"/>
  <conditionalFormatting sqref="T5:AC5 E5:F5 J5:R5 V11:AC41 I11:M41 C5">
    <cfRule type="cellIs" dxfId="17" priority="19" stopIfTrue="1" operator="equal">
      <formula>"ERROR"</formula>
    </cfRule>
  </conditionalFormatting>
  <conditionalFormatting sqref="H11:H41">
    <cfRule type="cellIs" dxfId="16" priority="20" stopIfTrue="1" operator="equal">
      <formula>"出勤"</formula>
    </cfRule>
    <cfRule type="cellIs" dxfId="15" priority="21" stopIfTrue="1" operator="equal">
      <formula>"退勤"</formula>
    </cfRule>
    <cfRule type="cellIs" dxfId="14" priority="22" stopIfTrue="1" operator="equal">
      <formula>"ERROR"</formula>
    </cfRule>
  </conditionalFormatting>
  <conditionalFormatting sqref="C8">
    <cfRule type="cellIs" dxfId="13" priority="23" stopIfTrue="1" operator="notEqual">
      <formula>""""""</formula>
    </cfRule>
  </conditionalFormatting>
  <conditionalFormatting sqref="W11:W41">
    <cfRule type="expression" dxfId="12" priority="17" stopIfTrue="1">
      <formula>AO11="日"</formula>
    </cfRule>
    <cfRule type="cellIs" dxfId="0" priority="1" operator="equal">
      <formula>"●"</formula>
    </cfRule>
  </conditionalFormatting>
  <conditionalFormatting sqref="W11:W41">
    <cfRule type="expression" dxfId="11" priority="16" stopIfTrue="1">
      <formula>AO11="土"</formula>
    </cfRule>
  </conditionalFormatting>
  <conditionalFormatting sqref="X11:Y41 K11:K41">
    <cfRule type="cellIs" dxfId="10" priority="15" stopIfTrue="1" operator="equal">
      <formula>0</formula>
    </cfRule>
  </conditionalFormatting>
  <conditionalFormatting sqref="I5">
    <cfRule type="cellIs" dxfId="9" priority="12" stopIfTrue="1" operator="equal">
      <formula>"ERROR"</formula>
    </cfRule>
  </conditionalFormatting>
  <conditionalFormatting sqref="N11:R41">
    <cfRule type="cellIs" dxfId="8" priority="10" stopIfTrue="1" operator="equal">
      <formula>"ERROR"</formula>
    </cfRule>
  </conditionalFormatting>
  <conditionalFormatting sqref="S11:U41">
    <cfRule type="cellIs" dxfId="7" priority="9" stopIfTrue="1" operator="equal">
      <formula>"ERROR"</formula>
    </cfRule>
  </conditionalFormatting>
  <conditionalFormatting sqref="AD11:AE41">
    <cfRule type="cellIs" dxfId="6" priority="8" stopIfTrue="1" operator="equal">
      <formula>"ERROR"</formula>
    </cfRule>
  </conditionalFormatting>
  <conditionalFormatting sqref="AD11:AE41">
    <cfRule type="cellIs" dxfId="5" priority="7" stopIfTrue="1" operator="equal">
      <formula>0</formula>
    </cfRule>
  </conditionalFormatting>
  <conditionalFormatting sqref="G5">
    <cfRule type="cellIs" dxfId="4" priority="5" stopIfTrue="1" operator="equal">
      <formula>"ERROR"</formula>
    </cfRule>
  </conditionalFormatting>
  <conditionalFormatting sqref="H5">
    <cfRule type="cellIs" dxfId="3" priority="4" stopIfTrue="1" operator="equal">
      <formula>"ERROR"</formula>
    </cfRule>
  </conditionalFormatting>
  <conditionalFormatting sqref="B11:B41">
    <cfRule type="expression" dxfId="2" priority="2">
      <formula>WEEKDAY(A11)=7</formula>
    </cfRule>
    <cfRule type="expression" dxfId="1" priority="3">
      <formula>WEEKDAY(B11)=1</formula>
    </cfRule>
  </conditionalFormatting>
  <dataValidations count="4">
    <dataValidation type="list" allowBlank="1" showInputMessage="1" showErrorMessage="1" sqref="AU16:AX16" xr:uid="{00000000-0002-0000-0000-000000000000}">
      <formula1>$AY$16:$AY$18</formula1>
    </dataValidation>
    <dataValidation type="list" allowBlank="1" showInputMessage="1" showErrorMessage="1" sqref="AU25:AX25" xr:uid="{00000000-0002-0000-0000-000001000000}">
      <formula1>$AY$25:$AY$26</formula1>
    </dataValidation>
    <dataValidation type="list" allowBlank="1" showInputMessage="1" showErrorMessage="1" sqref="W11:W41" xr:uid="{00000000-0002-0000-0000-000002000000}">
      <formula1>$AF$4:$AF$5</formula1>
    </dataValidation>
    <dataValidation type="list" allowBlank="1" showInputMessage="1" showErrorMessage="1" sqref="AU29:AX29" xr:uid="{00000000-0002-0000-0000-000003000000}">
      <formula1>$AY$29:$AY$31</formula1>
    </dataValidation>
  </dataValidations>
  <pageMargins left="0.75" right="0.75" top="1" bottom="1" header="0.51200000000000001" footer="0.51200000000000001"/>
  <pageSetup paperSize="9" scale="5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勤怠管理表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2018-06-12T12:24:16Z</dcterms:created>
  <dcterms:modified xsi:type="dcterms:W3CDTF">2020-05-30T05:15:22Z</dcterms:modified>
</cp:coreProperties>
</file>