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filterPrivacy="1" defaultThemeVersion="124226"/>
  <xr:revisionPtr revIDLastSave="0" documentId="8_{400901DA-CB69-4E2A-8D11-0C4920F7F248}" xr6:coauthVersionLast="47" xr6:coauthVersionMax="47" xr10:uidLastSave="{00000000-0000-0000-0000-000000000000}"/>
  <bookViews>
    <workbookView xWindow="16785" yWindow="-12780" windowWidth="21765" windowHeight="12330"/>
  </bookViews>
  <sheets>
    <sheet name="デイリーチェック表" sheetId="4" r:id="rId1"/>
  </sheets>
  <definedNames>
    <definedName name="_xlnm._FilterDatabase" localSheetId="0" hidden="1">デイリーチェック表!$T$3:$T$6</definedName>
    <definedName name="_xlnm.Print_Area" localSheetId="0">デイリーチェック表!$A$3:$R$43</definedName>
    <definedName name="往復交通費">デイリーチェック表!$N$5</definedName>
    <definedName name="休日時給">デイリーチェック表!$N$4</definedName>
    <definedName name="平日時給">デイリーチェック表!$N$3</definedName>
  </definedNames>
  <calcPr calcId="181029"/>
</workbook>
</file>

<file path=xl/calcChain.xml><?xml version="1.0" encoding="utf-8"?>
<calcChain xmlns="http://schemas.openxmlformats.org/spreadsheetml/2006/main">
  <c r="A44" i="4" l="1"/>
  <c r="A8" i="4"/>
  <c r="A9" i="4" s="1"/>
  <c r="M10" i="4"/>
  <c r="O10" i="4" s="1"/>
  <c r="M9" i="4"/>
  <c r="Q9" i="4"/>
  <c r="M8" i="4"/>
  <c r="N8" i="4" s="1"/>
  <c r="J8" i="4"/>
  <c r="J9" i="4"/>
  <c r="J10" i="4" s="1"/>
  <c r="J11" i="4" s="1"/>
  <c r="J12" i="4" s="1"/>
  <c r="J13" i="4" s="1"/>
  <c r="J14" i="4" s="1"/>
  <c r="J15" i="4" s="1"/>
  <c r="J16" i="4" s="1"/>
  <c r="J17" i="4" s="1"/>
  <c r="J18" i="4" s="1"/>
  <c r="J19" i="4" s="1"/>
  <c r="J20" i="4" s="1"/>
  <c r="J21" i="4" s="1"/>
  <c r="J22" i="4" s="1"/>
  <c r="J23" i="4" s="1"/>
  <c r="J24" i="4" s="1"/>
  <c r="J25" i="4" s="1"/>
  <c r="J26" i="4" s="1"/>
  <c r="J27" i="4" s="1"/>
  <c r="J28" i="4" s="1"/>
  <c r="J29" i="4" s="1"/>
  <c r="J30" i="4" s="1"/>
  <c r="J31" i="4" s="1"/>
  <c r="J32" i="4" s="1"/>
  <c r="J33" i="4" s="1"/>
  <c r="J34" i="4" s="1"/>
  <c r="J35" i="4" s="1"/>
  <c r="M11" i="4"/>
  <c r="Q11" i="4"/>
  <c r="M12" i="4"/>
  <c r="M13" i="4"/>
  <c r="O13" i="4" s="1"/>
  <c r="M14" i="4"/>
  <c r="Q14" i="4" s="1"/>
  <c r="M15" i="4"/>
  <c r="Q15" i="4" s="1"/>
  <c r="M16" i="4"/>
  <c r="Q16" i="4" s="1"/>
  <c r="M17" i="4"/>
  <c r="O17" i="4" s="1"/>
  <c r="M18" i="4"/>
  <c r="M19" i="4"/>
  <c r="O19" i="4" s="1"/>
  <c r="M20" i="4"/>
  <c r="O20" i="4" s="1"/>
  <c r="M21" i="4"/>
  <c r="M22" i="4"/>
  <c r="Q22" i="4" s="1"/>
  <c r="M23" i="4"/>
  <c r="O23" i="4" s="1"/>
  <c r="M24" i="4"/>
  <c r="M25" i="4"/>
  <c r="Q25" i="4" s="1"/>
  <c r="M26" i="4"/>
  <c r="M27" i="4"/>
  <c r="O27" i="4"/>
  <c r="M28" i="4"/>
  <c r="M29" i="4"/>
  <c r="M30" i="4"/>
  <c r="Q30" i="4"/>
  <c r="M31" i="4"/>
  <c r="Q31" i="4" s="1"/>
  <c r="M32" i="4"/>
  <c r="M33" i="4"/>
  <c r="O33" i="4" s="1"/>
  <c r="M34" i="4"/>
  <c r="M35" i="4"/>
  <c r="M36" i="4"/>
  <c r="Q36" i="4" s="1"/>
  <c r="M37" i="4"/>
  <c r="M38" i="4"/>
  <c r="G8" i="4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G29" i="4" s="1"/>
  <c r="G30" i="4" s="1"/>
  <c r="G31" i="4" s="1"/>
  <c r="G32" i="4" s="1"/>
  <c r="G33" i="4" s="1"/>
  <c r="G34" i="4" s="1"/>
  <c r="G35" i="4" s="1"/>
  <c r="E8" i="4"/>
  <c r="Q10" i="4"/>
  <c r="Q12" i="4"/>
  <c r="Q13" i="4"/>
  <c r="Q18" i="4"/>
  <c r="Q21" i="4"/>
  <c r="Q24" i="4"/>
  <c r="Q26" i="4"/>
  <c r="Q27" i="4"/>
  <c r="Q28" i="4"/>
  <c r="Q32" i="4"/>
  <c r="Q34" i="4"/>
  <c r="Q37" i="4"/>
  <c r="O11" i="4"/>
  <c r="O12" i="4"/>
  <c r="O18" i="4"/>
  <c r="O21" i="4"/>
  <c r="O24" i="4"/>
  <c r="O26" i="4"/>
  <c r="O28" i="4"/>
  <c r="O32" i="4"/>
  <c r="O34" i="4"/>
  <c r="O37" i="4"/>
  <c r="B8" i="4"/>
  <c r="Q23" i="4"/>
  <c r="Q17" i="4"/>
  <c r="O31" i="4"/>
  <c r="O15" i="4"/>
  <c r="O25" i="4"/>
  <c r="Q8" i="4"/>
  <c r="O8" i="4"/>
  <c r="O9" i="4"/>
  <c r="O14" i="4"/>
  <c r="A37" i="4"/>
  <c r="G37" i="4" s="1"/>
  <c r="A38" i="4"/>
  <c r="E38" i="4" s="1"/>
  <c r="J37" i="4"/>
  <c r="N37" i="4"/>
  <c r="B37" i="4"/>
  <c r="E37" i="4"/>
  <c r="R38" i="4"/>
  <c r="G38" i="4"/>
  <c r="R37" i="4"/>
  <c r="Q38" i="4"/>
  <c r="O38" i="4"/>
  <c r="O22" i="4"/>
  <c r="O30" i="4"/>
  <c r="R8" i="4"/>
  <c r="Q20" i="4"/>
  <c r="Q35" i="4"/>
  <c r="O35" i="4"/>
  <c r="Q29" i="4"/>
  <c r="O29" i="4"/>
  <c r="Q19" i="4"/>
  <c r="B38" i="4" l="1"/>
  <c r="H38" i="4"/>
  <c r="J38" i="4"/>
  <c r="N9" i="4"/>
  <c r="P8" i="4"/>
  <c r="B9" i="4"/>
  <c r="A10" i="4"/>
  <c r="H8" i="4"/>
  <c r="E9" i="4"/>
  <c r="N38" i="4"/>
  <c r="P38" i="4"/>
  <c r="P37" i="4"/>
  <c r="H37" i="4"/>
  <c r="Q33" i="4"/>
  <c r="O36" i="4"/>
  <c r="O16" i="4"/>
  <c r="E10" i="4" l="1"/>
  <c r="H9" i="4"/>
  <c r="B10" i="4"/>
  <c r="A11" i="4"/>
  <c r="N10" i="4"/>
  <c r="R9" i="4"/>
  <c r="P9" i="4"/>
  <c r="A12" i="4" l="1"/>
  <c r="B11" i="4"/>
  <c r="N11" i="4"/>
  <c r="P10" i="4"/>
  <c r="R10" i="4"/>
  <c r="H10" i="4"/>
  <c r="E11" i="4"/>
  <c r="P11" i="4" l="1"/>
  <c r="R11" i="4"/>
  <c r="N12" i="4"/>
  <c r="E12" i="4"/>
  <c r="H11" i="4"/>
  <c r="B12" i="4"/>
  <c r="A13" i="4"/>
  <c r="E13" i="4" l="1"/>
  <c r="H12" i="4"/>
  <c r="A14" i="4"/>
  <c r="B13" i="4"/>
  <c r="R12" i="4"/>
  <c r="N13" i="4"/>
  <c r="P12" i="4"/>
  <c r="A15" i="4" l="1"/>
  <c r="B14" i="4"/>
  <c r="R13" i="4"/>
  <c r="P13" i="4"/>
  <c r="N14" i="4"/>
  <c r="H13" i="4"/>
  <c r="E14" i="4"/>
  <c r="E15" i="4" l="1"/>
  <c r="H14" i="4"/>
  <c r="N15" i="4"/>
  <c r="P14" i="4"/>
  <c r="R14" i="4"/>
  <c r="B15" i="4"/>
  <c r="A16" i="4"/>
  <c r="A17" i="4" l="1"/>
  <c r="B16" i="4"/>
  <c r="P15" i="4"/>
  <c r="R15" i="4"/>
  <c r="N16" i="4"/>
  <c r="E16" i="4"/>
  <c r="H15" i="4"/>
  <c r="E17" i="4" l="1"/>
  <c r="H16" i="4"/>
  <c r="R16" i="4"/>
  <c r="N17" i="4"/>
  <c r="P16" i="4"/>
  <c r="A18" i="4"/>
  <c r="B17" i="4"/>
  <c r="A19" i="4" l="1"/>
  <c r="B18" i="4"/>
  <c r="N18" i="4"/>
  <c r="R17" i="4"/>
  <c r="P17" i="4"/>
  <c r="H17" i="4"/>
  <c r="E18" i="4"/>
  <c r="E19" i="4" l="1"/>
  <c r="H18" i="4"/>
  <c r="N19" i="4"/>
  <c r="R18" i="4"/>
  <c r="P18" i="4"/>
  <c r="A20" i="4"/>
  <c r="B19" i="4"/>
  <c r="B20" i="4" l="1"/>
  <c r="A21" i="4"/>
  <c r="N20" i="4"/>
  <c r="P19" i="4"/>
  <c r="R19" i="4"/>
  <c r="E20" i="4"/>
  <c r="H19" i="4"/>
  <c r="P20" i="4" l="1"/>
  <c r="N21" i="4"/>
  <c r="R20" i="4"/>
  <c r="E21" i="4"/>
  <c r="H20" i="4"/>
  <c r="B21" i="4"/>
  <c r="A22" i="4"/>
  <c r="A23" i="4" l="1"/>
  <c r="B22" i="4"/>
  <c r="N22" i="4"/>
  <c r="R21" i="4"/>
  <c r="P21" i="4"/>
  <c r="E22" i="4"/>
  <c r="H21" i="4"/>
  <c r="N23" i="4" l="1"/>
  <c r="R22" i="4"/>
  <c r="P22" i="4"/>
  <c r="E23" i="4"/>
  <c r="H22" i="4"/>
  <c r="B23" i="4"/>
  <c r="A24" i="4"/>
  <c r="A25" i="4" l="1"/>
  <c r="B24" i="4"/>
  <c r="H23" i="4"/>
  <c r="E24" i="4"/>
  <c r="N24" i="4"/>
  <c r="P23" i="4"/>
  <c r="R23" i="4"/>
  <c r="H24" i="4" l="1"/>
  <c r="E25" i="4"/>
  <c r="P24" i="4"/>
  <c r="N25" i="4"/>
  <c r="R24" i="4"/>
  <c r="B25" i="4"/>
  <c r="A26" i="4"/>
  <c r="E26" i="4" l="1"/>
  <c r="H25" i="4"/>
  <c r="P25" i="4"/>
  <c r="N26" i="4"/>
  <c r="R25" i="4"/>
  <c r="A27" i="4"/>
  <c r="B26" i="4"/>
  <c r="N27" i="4" l="1"/>
  <c r="R26" i="4"/>
  <c r="P26" i="4"/>
  <c r="B27" i="4"/>
  <c r="A28" i="4"/>
  <c r="E27" i="4"/>
  <c r="H26" i="4"/>
  <c r="E28" i="4" l="1"/>
  <c r="H27" i="4"/>
  <c r="B28" i="4"/>
  <c r="A29" i="4"/>
  <c r="R27" i="4"/>
  <c r="P27" i="4"/>
  <c r="N28" i="4"/>
  <c r="B29" i="4" l="1"/>
  <c r="A30" i="4"/>
  <c r="P28" i="4"/>
  <c r="N29" i="4"/>
  <c r="R28" i="4"/>
  <c r="E29" i="4"/>
  <c r="H28" i="4"/>
  <c r="R29" i="4" l="1"/>
  <c r="N30" i="4"/>
  <c r="P29" i="4"/>
  <c r="H29" i="4"/>
  <c r="E30" i="4"/>
  <c r="B30" i="4"/>
  <c r="A31" i="4"/>
  <c r="B31" i="4" l="1"/>
  <c r="A32" i="4"/>
  <c r="N31" i="4"/>
  <c r="R30" i="4"/>
  <c r="P30" i="4"/>
  <c r="H30" i="4"/>
  <c r="E31" i="4"/>
  <c r="H31" i="4" l="1"/>
  <c r="E32" i="4"/>
  <c r="B32" i="4"/>
  <c r="A33" i="4"/>
  <c r="P31" i="4"/>
  <c r="R31" i="4"/>
  <c r="N32" i="4"/>
  <c r="B33" i="4" l="1"/>
  <c r="A34" i="4"/>
  <c r="E33" i="4"/>
  <c r="H32" i="4"/>
  <c r="P32" i="4"/>
  <c r="N33" i="4"/>
  <c r="R32" i="4"/>
  <c r="H33" i="4" l="1"/>
  <c r="E34" i="4"/>
  <c r="R33" i="4"/>
  <c r="P33" i="4"/>
  <c r="N34" i="4"/>
  <c r="B34" i="4"/>
  <c r="A35" i="4"/>
  <c r="E35" i="4" l="1"/>
  <c r="H35" i="4" s="1"/>
  <c r="H34" i="4"/>
  <c r="B35" i="4"/>
  <c r="A36" i="4"/>
  <c r="P34" i="4"/>
  <c r="N35" i="4"/>
  <c r="R34" i="4"/>
  <c r="E36" i="4" l="1"/>
  <c r="N36" i="4"/>
  <c r="P36" i="4" s="1"/>
  <c r="R36" i="4"/>
  <c r="J36" i="4"/>
  <c r="B36" i="4"/>
  <c r="G36" i="4"/>
  <c r="H36" i="4" s="1"/>
  <c r="P35" i="4"/>
  <c r="R35" i="4"/>
</calcChain>
</file>

<file path=xl/sharedStrings.xml><?xml version="1.0" encoding="utf-8"?>
<sst xmlns="http://schemas.openxmlformats.org/spreadsheetml/2006/main" count="43" uniqueCount="33">
  <si>
    <t>日</t>
    <rPh sb="0" eb="1">
      <t>ニチ</t>
    </rPh>
    <phoneticPr fontId="2"/>
  </si>
  <si>
    <t>曜日</t>
    <rPh sb="0" eb="2">
      <t>ヨウビ</t>
    </rPh>
    <phoneticPr fontId="2"/>
  </si>
  <si>
    <t>使い方</t>
    <rPh sb="0" eb="1">
      <t>ツカ</t>
    </rPh>
    <rPh sb="2" eb="3">
      <t>カタ</t>
    </rPh>
    <phoneticPr fontId="2"/>
  </si>
  <si>
    <t>&lt;お使いになる前に&gt;</t>
    <rPh sb="2" eb="3">
      <t>ツカ</t>
    </rPh>
    <rPh sb="7" eb="8">
      <t>マエ</t>
    </rPh>
    <phoneticPr fontId="2"/>
  </si>
  <si>
    <t>｢年｣は必要ありません。</t>
    <rPh sb="1" eb="2">
      <t>ネン</t>
    </rPh>
    <rPh sb="4" eb="6">
      <t>ヒツヨウ</t>
    </rPh>
    <phoneticPr fontId="2"/>
  </si>
  <si>
    <t>2.</t>
  </si>
  <si>
    <t>3.</t>
  </si>
  <si>
    <t>1.</t>
    <phoneticPr fontId="2"/>
  </si>
  <si>
    <t>｢月｣は必要ありません</t>
    <phoneticPr fontId="2"/>
  </si>
  <si>
    <t>客数</t>
    <rPh sb="0" eb="2">
      <t>キャクスウ</t>
    </rPh>
    <phoneticPr fontId="2"/>
  </si>
  <si>
    <t>天気</t>
    <rPh sb="0" eb="2">
      <t>テンキ</t>
    </rPh>
    <phoneticPr fontId="2"/>
  </si>
  <si>
    <t>晴</t>
    <rPh sb="0" eb="1">
      <t>ハ</t>
    </rPh>
    <phoneticPr fontId="2"/>
  </si>
  <si>
    <t>曇</t>
    <rPh sb="0" eb="1">
      <t>クモ</t>
    </rPh>
    <phoneticPr fontId="2"/>
  </si>
  <si>
    <t>雨</t>
    <rPh sb="0" eb="1">
      <t>アメ</t>
    </rPh>
    <phoneticPr fontId="2"/>
  </si>
  <si>
    <t>雪</t>
    <rPh sb="0" eb="1">
      <t>ユキ</t>
    </rPh>
    <phoneticPr fontId="2"/>
  </si>
  <si>
    <t>予算</t>
    <rPh sb="0" eb="2">
      <t>ヨサン</t>
    </rPh>
    <phoneticPr fontId="2"/>
  </si>
  <si>
    <t>売上</t>
    <rPh sb="0" eb="2">
      <t>ウリアゲ</t>
    </rPh>
    <phoneticPr fontId="2"/>
  </si>
  <si>
    <t>累計</t>
    <rPh sb="0" eb="2">
      <t>ルイケイ</t>
    </rPh>
    <phoneticPr fontId="2"/>
  </si>
  <si>
    <t>実績</t>
    <rPh sb="0" eb="2">
      <t>ジッセキ</t>
    </rPh>
    <phoneticPr fontId="2"/>
  </si>
  <si>
    <t>社員</t>
    <rPh sb="0" eb="2">
      <t>シャイン</t>
    </rPh>
    <phoneticPr fontId="2"/>
  </si>
  <si>
    <t>P/A</t>
    <phoneticPr fontId="2"/>
  </si>
  <si>
    <t>労働時間</t>
    <rPh sb="0" eb="2">
      <t>ロウドウ</t>
    </rPh>
    <rPh sb="2" eb="4">
      <t>ジカン</t>
    </rPh>
    <phoneticPr fontId="2"/>
  </si>
  <si>
    <t>合計</t>
    <rPh sb="0" eb="2">
      <t>ゴウケイ</t>
    </rPh>
    <phoneticPr fontId="2"/>
  </si>
  <si>
    <t>達成率</t>
    <rPh sb="0" eb="3">
      <t>タッセイリツ</t>
    </rPh>
    <phoneticPr fontId="2"/>
  </si>
  <si>
    <t>人時売上</t>
    <rPh sb="0" eb="1">
      <t>ニン</t>
    </rPh>
    <rPh sb="1" eb="2">
      <t>ジ</t>
    </rPh>
    <rPh sb="2" eb="4">
      <t>ウリアゲ</t>
    </rPh>
    <phoneticPr fontId="2"/>
  </si>
  <si>
    <t>当日</t>
    <rPh sb="0" eb="2">
      <t>トウジツ</t>
    </rPh>
    <phoneticPr fontId="2"/>
  </si>
  <si>
    <t>人時接客</t>
    <rPh sb="0" eb="1">
      <t>ニン</t>
    </rPh>
    <rPh sb="1" eb="2">
      <t>ジ</t>
    </rPh>
    <rPh sb="2" eb="4">
      <t>セッキャク</t>
    </rPh>
    <phoneticPr fontId="2"/>
  </si>
  <si>
    <t>デイリーチェック表</t>
    <rPh sb="8" eb="9">
      <t>ヒョウ</t>
    </rPh>
    <phoneticPr fontId="2"/>
  </si>
  <si>
    <t>白い部分に数値を入力してください</t>
    <rPh sb="0" eb="1">
      <t>シロ</t>
    </rPh>
    <rPh sb="2" eb="4">
      <t>ブブン</t>
    </rPh>
    <rPh sb="5" eb="7">
      <t>スウチ</t>
    </rPh>
    <rPh sb="8" eb="10">
      <t>ニュウリョク</t>
    </rPh>
    <phoneticPr fontId="2"/>
  </si>
  <si>
    <t>A3に年を西暦  (4 桁) で入力します。</t>
    <rPh sb="3" eb="4">
      <t>ネン</t>
    </rPh>
    <rPh sb="5" eb="7">
      <t>セイレキ</t>
    </rPh>
    <rPh sb="12" eb="13">
      <t>ケタ</t>
    </rPh>
    <rPh sb="16" eb="18">
      <t>ニュウリョク</t>
    </rPh>
    <phoneticPr fontId="2"/>
  </si>
  <si>
    <t>C3 に月を数字で入力します。</t>
    <rPh sb="4" eb="5">
      <t>ガツ</t>
    </rPh>
    <rPh sb="6" eb="8">
      <t>スウジ</t>
    </rPh>
    <rPh sb="9" eb="11">
      <t>ニュウリョク</t>
    </rPh>
    <phoneticPr fontId="2"/>
  </si>
  <si>
    <t>シートの保護解除パスワード：1234</t>
    <rPh sb="4" eb="6">
      <t>ホゴ</t>
    </rPh>
    <rPh sb="6" eb="8">
      <t>カイジョ</t>
    </rPh>
    <phoneticPr fontId="2"/>
  </si>
  <si>
    <t>うるう年判定用</t>
    <rPh sb="3" eb="4">
      <t>ドシ</t>
    </rPh>
    <rPh sb="4" eb="6">
      <t>ハンテイ</t>
    </rPh>
    <rPh sb="6" eb="7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</si>
</sst>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5" formatCode="&quot;¥&quot;#,##0;&quot;¥&quot;\-#,##0"/>
    <numFmt numFmtId="6" formatCode="&quot;¥&quot;#,##0;[Red]&quot;¥&quot;\-#,##0"/>
    <numFmt numFmtId="176" formatCode="0\ &quot;年&quot;"/>
    <numFmt numFmtId="177" formatCode="0\ &quot;月&quot;"/>
    <numFmt numFmtId="179" formatCode="ddd"/>
    <numFmt numFmtId="180" formatCode="#,##0_);[Red]\(#,##0\)"/>
    <numFmt numFmtId="185" formatCode="[h]&quot; 時間 &quot;mm&quot; 分 &quot;"/>
    <numFmt numFmtId="186" formatCode="aaa"/>
    <numFmt numFmtId="193" formatCode="d"/>
    <numFmt numFmtId="194" formatCode="0.0%"/>
    <numFmt numFmtId="195" formatCode="General;General;"/>
    <numFmt numFmtId="196" formatCode="0_ "/>
    <numFmt numFmtId="197" formatCode="0.0_);[Red]\(0.0\)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ck">
        <color indexed="55"/>
      </left>
      <right/>
      <top/>
      <bottom/>
      <diagonal/>
    </border>
    <border>
      <left/>
      <right style="thick">
        <color indexed="55"/>
      </right>
      <top/>
      <bottom/>
      <diagonal/>
    </border>
    <border>
      <left style="thick">
        <color indexed="55"/>
      </left>
      <right/>
      <top/>
      <bottom style="thick">
        <color indexed="55"/>
      </bottom>
      <diagonal/>
    </border>
    <border>
      <left/>
      <right style="thick">
        <color indexed="55"/>
      </right>
      <top/>
      <bottom style="thick">
        <color indexed="5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55"/>
      </left>
      <right/>
      <top style="thick">
        <color indexed="55"/>
      </top>
      <bottom/>
      <diagonal/>
    </border>
    <border>
      <left/>
      <right style="thick">
        <color indexed="55"/>
      </right>
      <top style="thick">
        <color indexed="5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92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horizontal="center"/>
    </xf>
    <xf numFmtId="0" fontId="3" fillId="0" borderId="1" xfId="1" applyFont="1" applyBorder="1" applyAlignment="1">
      <alignment vertical="center"/>
    </xf>
    <xf numFmtId="0" fontId="1" fillId="0" borderId="2" xfId="1" applyBorder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2" xfId="1" applyFont="1" applyFill="1" applyBorder="1" applyAlignment="1">
      <alignment vertical="center"/>
    </xf>
    <xf numFmtId="0" fontId="1" fillId="0" borderId="3" xfId="1" applyBorder="1" applyAlignment="1">
      <alignment vertical="center"/>
    </xf>
    <xf numFmtId="0" fontId="3" fillId="0" borderId="4" xfId="1" applyFont="1" applyBorder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1" fillId="0" borderId="0" xfId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5" fontId="3" fillId="0" borderId="0" xfId="1" applyNumberFormat="1" applyFont="1" applyFill="1" applyBorder="1" applyAlignment="1">
      <alignment vertical="center"/>
    </xf>
    <xf numFmtId="0" fontId="7" fillId="0" borderId="0" xfId="1" applyFont="1" applyBorder="1" applyAlignment="1"/>
    <xf numFmtId="185" fontId="3" fillId="0" borderId="0" xfId="1" applyNumberFormat="1" applyFont="1" applyFill="1" applyBorder="1" applyAlignment="1">
      <alignment horizontal="right" vertical="center"/>
    </xf>
    <xf numFmtId="38" fontId="3" fillId="0" borderId="0" xfId="1" applyNumberFormat="1" applyFont="1" applyBorder="1" applyAlignment="1">
      <alignment horizontal="right" vertical="center"/>
    </xf>
    <xf numFmtId="6" fontId="3" fillId="0" borderId="0" xfId="1" applyNumberFormat="1" applyFont="1" applyBorder="1" applyAlignment="1">
      <alignment horizontal="right" vertical="center"/>
    </xf>
    <xf numFmtId="193" fontId="4" fillId="2" borderId="5" xfId="1" applyNumberFormat="1" applyFont="1" applyFill="1" applyBorder="1" applyAlignment="1">
      <alignment horizontal="center"/>
    </xf>
    <xf numFmtId="193" fontId="4" fillId="2" borderId="6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vertical="center" wrapText="1"/>
    </xf>
    <xf numFmtId="0" fontId="4" fillId="3" borderId="8" xfId="1" applyFont="1" applyFill="1" applyBorder="1" applyAlignment="1">
      <alignment horizontal="center" vertical="center"/>
    </xf>
    <xf numFmtId="0" fontId="4" fillId="4" borderId="9" xfId="1" applyNumberFormat="1" applyFont="1" applyFill="1" applyBorder="1" applyAlignment="1" applyProtection="1">
      <alignment horizontal="center"/>
      <protection locked="0"/>
    </xf>
    <xf numFmtId="180" fontId="4" fillId="4" borderId="10" xfId="1" applyNumberFormat="1" applyFont="1" applyFill="1" applyBorder="1" applyAlignment="1" applyProtection="1">
      <alignment horizontal="right"/>
      <protection locked="0"/>
    </xf>
    <xf numFmtId="180" fontId="4" fillId="2" borderId="11" xfId="1" applyNumberFormat="1" applyFont="1" applyFill="1" applyBorder="1" applyAlignment="1">
      <alignment horizontal="right"/>
    </xf>
    <xf numFmtId="180" fontId="4" fillId="2" borderId="12" xfId="1" applyNumberFormat="1" applyFont="1" applyFill="1" applyBorder="1" applyAlignment="1">
      <alignment horizontal="right"/>
    </xf>
    <xf numFmtId="180" fontId="4" fillId="4" borderId="13" xfId="1" applyNumberFormat="1" applyFont="1" applyFill="1" applyBorder="1" applyAlignment="1" applyProtection="1">
      <alignment horizontal="right"/>
      <protection locked="0"/>
    </xf>
    <xf numFmtId="193" fontId="4" fillId="2" borderId="14" xfId="1" applyNumberFormat="1" applyFont="1" applyFill="1" applyBorder="1" applyAlignment="1">
      <alignment horizontal="center"/>
    </xf>
    <xf numFmtId="193" fontId="4" fillId="2" borderId="7" xfId="1" applyNumberFormat="1" applyFont="1" applyFill="1" applyBorder="1" applyAlignment="1">
      <alignment horizontal="center"/>
    </xf>
    <xf numFmtId="0" fontId="3" fillId="0" borderId="1" xfId="1" quotePrefix="1" applyFont="1" applyBorder="1" applyAlignment="1">
      <alignment horizontal="right" vertical="center"/>
    </xf>
    <xf numFmtId="0" fontId="1" fillId="0" borderId="1" xfId="1" applyBorder="1" applyAlignment="1">
      <alignment horizontal="right" vertical="center"/>
    </xf>
    <xf numFmtId="0" fontId="1" fillId="3" borderId="7" xfId="1" applyFont="1" applyFill="1" applyBorder="1"/>
    <xf numFmtId="195" fontId="4" fillId="2" borderId="15" xfId="1" applyNumberFormat="1" applyFont="1" applyFill="1" applyBorder="1"/>
    <xf numFmtId="180" fontId="4" fillId="2" borderId="16" xfId="1" applyNumberFormat="1" applyFont="1" applyFill="1" applyBorder="1" applyProtection="1"/>
    <xf numFmtId="180" fontId="4" fillId="2" borderId="16" xfId="1" applyNumberFormat="1" applyFont="1" applyFill="1" applyBorder="1"/>
    <xf numFmtId="195" fontId="4" fillId="2" borderId="17" xfId="1" applyNumberFormat="1" applyFont="1" applyFill="1" applyBorder="1"/>
    <xf numFmtId="180" fontId="4" fillId="2" borderId="7" xfId="1" applyNumberFormat="1" applyFont="1" applyFill="1" applyBorder="1" applyProtection="1"/>
    <xf numFmtId="180" fontId="4" fillId="2" borderId="7" xfId="1" applyNumberFormat="1" applyFont="1" applyFill="1" applyBorder="1"/>
    <xf numFmtId="0" fontId="4" fillId="4" borderId="18" xfId="1" applyNumberFormat="1" applyFont="1" applyFill="1" applyBorder="1" applyAlignment="1" applyProtection="1">
      <alignment horizontal="center"/>
      <protection locked="0"/>
    </xf>
    <xf numFmtId="180" fontId="4" fillId="2" borderId="8" xfId="1" applyNumberFormat="1" applyFont="1" applyFill="1" applyBorder="1" applyProtection="1"/>
    <xf numFmtId="197" fontId="4" fillId="2" borderId="16" xfId="1" applyNumberFormat="1" applyFont="1" applyFill="1" applyBorder="1"/>
    <xf numFmtId="197" fontId="4" fillId="2" borderId="7" xfId="1" applyNumberFormat="1" applyFont="1" applyFill="1" applyBorder="1"/>
    <xf numFmtId="197" fontId="4" fillId="2" borderId="8" xfId="1" applyNumberFormat="1" applyFont="1" applyFill="1" applyBorder="1"/>
    <xf numFmtId="0" fontId="4" fillId="2" borderId="19" xfId="1" applyFont="1" applyFill="1" applyBorder="1" applyAlignment="1">
      <alignment vertical="center"/>
    </xf>
    <xf numFmtId="0" fontId="1" fillId="2" borderId="20" xfId="1" applyFill="1" applyBorder="1" applyAlignment="1">
      <alignment vertical="center"/>
    </xf>
    <xf numFmtId="186" fontId="4" fillId="2" borderId="15" xfId="1" applyNumberFormat="1" applyFont="1" applyFill="1" applyBorder="1" applyAlignment="1">
      <alignment horizontal="center"/>
    </xf>
    <xf numFmtId="186" fontId="4" fillId="2" borderId="17" xfId="1" applyNumberFormat="1" applyFont="1" applyFill="1" applyBorder="1" applyAlignment="1">
      <alignment horizontal="center"/>
    </xf>
    <xf numFmtId="186" fontId="4" fillId="2" borderId="21" xfId="1" applyNumberFormat="1" applyFont="1" applyFill="1" applyBorder="1" applyAlignment="1">
      <alignment horizontal="center"/>
    </xf>
    <xf numFmtId="180" fontId="4" fillId="2" borderId="22" xfId="1" applyNumberFormat="1" applyFont="1" applyFill="1" applyBorder="1" applyAlignment="1">
      <alignment horizontal="right"/>
    </xf>
    <xf numFmtId="180" fontId="4" fillId="2" borderId="23" xfId="1" applyNumberFormat="1" applyFont="1" applyFill="1" applyBorder="1" applyAlignment="1">
      <alignment horizontal="right"/>
    </xf>
    <xf numFmtId="0" fontId="4" fillId="4" borderId="24" xfId="1" applyNumberFormat="1" applyFont="1" applyFill="1" applyBorder="1" applyAlignment="1" applyProtection="1">
      <alignment horizontal="center"/>
      <protection locked="0"/>
    </xf>
    <xf numFmtId="180" fontId="4" fillId="4" borderId="25" xfId="1" applyNumberFormat="1" applyFont="1" applyFill="1" applyBorder="1" applyAlignment="1" applyProtection="1">
      <alignment horizontal="right"/>
      <protection locked="0"/>
    </xf>
    <xf numFmtId="0" fontId="4" fillId="4" borderId="26" xfId="1" applyNumberFormat="1" applyFont="1" applyFill="1" applyBorder="1" applyAlignment="1" applyProtection="1">
      <alignment horizontal="center"/>
      <protection locked="0"/>
    </xf>
    <xf numFmtId="180" fontId="4" fillId="4" borderId="27" xfId="1" applyNumberFormat="1" applyFont="1" applyFill="1" applyBorder="1" applyAlignment="1" applyProtection="1">
      <alignment horizontal="right"/>
      <protection locked="0"/>
    </xf>
    <xf numFmtId="180" fontId="4" fillId="4" borderId="28" xfId="1" applyNumberFormat="1" applyFont="1" applyFill="1" applyBorder="1" applyAlignment="1" applyProtection="1">
      <alignment horizontal="right"/>
      <protection locked="0"/>
    </xf>
    <xf numFmtId="180" fontId="4" fillId="4" borderId="29" xfId="1" applyNumberFormat="1" applyFont="1" applyFill="1" applyBorder="1" applyAlignment="1" applyProtection="1">
      <alignment horizontal="right"/>
      <protection locked="0"/>
    </xf>
    <xf numFmtId="194" fontId="4" fillId="2" borderId="15" xfId="1" applyNumberFormat="1" applyFont="1" applyFill="1" applyBorder="1"/>
    <xf numFmtId="194" fontId="4" fillId="2" borderId="17" xfId="1" applyNumberFormat="1" applyFont="1" applyFill="1" applyBorder="1"/>
    <xf numFmtId="196" fontId="4" fillId="0" borderId="13" xfId="1" applyNumberFormat="1" applyFont="1" applyFill="1" applyBorder="1" applyProtection="1">
      <protection locked="0"/>
    </xf>
    <xf numFmtId="196" fontId="4" fillId="0" borderId="28" xfId="1" applyNumberFormat="1" applyFont="1" applyFill="1" applyBorder="1" applyProtection="1">
      <protection locked="0"/>
    </xf>
    <xf numFmtId="196" fontId="4" fillId="0" borderId="29" xfId="1" applyNumberFormat="1" applyFont="1" applyFill="1" applyBorder="1" applyProtection="1">
      <protection locked="0"/>
    </xf>
    <xf numFmtId="196" fontId="4" fillId="2" borderId="11" xfId="1" applyNumberFormat="1" applyFont="1" applyFill="1" applyBorder="1"/>
    <xf numFmtId="196" fontId="4" fillId="2" borderId="12" xfId="1" applyNumberFormat="1" applyFont="1" applyFill="1" applyBorder="1"/>
    <xf numFmtId="195" fontId="4" fillId="2" borderId="23" xfId="1" applyNumberFormat="1" applyFont="1" applyFill="1" applyBorder="1" applyProtection="1"/>
    <xf numFmtId="0" fontId="4" fillId="3" borderId="8" xfId="1" applyFont="1" applyFill="1" applyBorder="1" applyAlignment="1">
      <alignment vertical="center"/>
    </xf>
    <xf numFmtId="180" fontId="4" fillId="0" borderId="24" xfId="1" applyNumberFormat="1" applyFont="1" applyFill="1" applyBorder="1" applyProtection="1">
      <protection locked="0"/>
    </xf>
    <xf numFmtId="180" fontId="4" fillId="0" borderId="25" xfId="1" applyNumberFormat="1" applyFont="1" applyFill="1" applyBorder="1" applyProtection="1">
      <protection locked="0"/>
    </xf>
    <xf numFmtId="180" fontId="4" fillId="0" borderId="26" xfId="1" applyNumberFormat="1" applyFont="1" applyFill="1" applyBorder="1" applyProtection="1">
      <protection locked="0"/>
    </xf>
    <xf numFmtId="180" fontId="4" fillId="0" borderId="27" xfId="1" applyNumberFormat="1" applyFont="1" applyFill="1" applyBorder="1" applyProtection="1">
      <protection locked="0"/>
    </xf>
    <xf numFmtId="180" fontId="4" fillId="0" borderId="9" xfId="1" applyNumberFormat="1" applyFont="1" applyFill="1" applyBorder="1" applyProtection="1">
      <protection locked="0"/>
    </xf>
    <xf numFmtId="180" fontId="4" fillId="0" borderId="10" xfId="1" applyNumberFormat="1" applyFont="1" applyFill="1" applyBorder="1" applyProtection="1">
      <protection locked="0"/>
    </xf>
    <xf numFmtId="0" fontId="1" fillId="0" borderId="0" xfId="1" applyFont="1"/>
    <xf numFmtId="0" fontId="1" fillId="0" borderId="7" xfId="1" applyFont="1" applyBorder="1" applyProtection="1">
      <protection locked="0"/>
    </xf>
    <xf numFmtId="0" fontId="3" fillId="0" borderId="0" xfId="0" applyFont="1" applyAlignment="1">
      <alignment vertical="center"/>
    </xf>
    <xf numFmtId="38" fontId="3" fillId="0" borderId="0" xfId="1" applyNumberFormat="1" applyFont="1" applyBorder="1" applyAlignment="1">
      <alignment horizontal="right" vertical="center"/>
    </xf>
    <xf numFmtId="6" fontId="3" fillId="0" borderId="0" xfId="1" applyNumberFormat="1" applyFont="1" applyBorder="1" applyAlignment="1">
      <alignment horizontal="right" vertical="center"/>
    </xf>
    <xf numFmtId="0" fontId="3" fillId="0" borderId="0" xfId="1" applyFont="1" applyFill="1" applyBorder="1" applyAlignment="1">
      <alignment horizontal="center" vertical="center"/>
    </xf>
    <xf numFmtId="177" fontId="6" fillId="0" borderId="0" xfId="1" applyNumberFormat="1" applyFont="1" applyBorder="1" applyAlignment="1" applyProtection="1">
      <alignment horizontal="center" vertical="top"/>
      <protection locked="0"/>
    </xf>
    <xf numFmtId="0" fontId="0" fillId="0" borderId="0" xfId="0" applyProtection="1">
      <alignment vertical="center"/>
      <protection locked="0"/>
    </xf>
    <xf numFmtId="176" fontId="6" fillId="0" borderId="0" xfId="1" applyNumberFormat="1" applyFont="1" applyBorder="1" applyAlignment="1" applyProtection="1">
      <alignment horizontal="center" vertical="top"/>
      <protection locked="0"/>
    </xf>
    <xf numFmtId="185" fontId="3" fillId="0" borderId="0" xfId="1" applyNumberFormat="1" applyFont="1" applyFill="1" applyBorder="1" applyAlignment="1">
      <alignment horizontal="right" vertical="center"/>
    </xf>
    <xf numFmtId="179" fontId="3" fillId="0" borderId="0" xfId="1" applyNumberFormat="1" applyFont="1" applyFill="1" applyBorder="1" applyAlignment="1">
      <alignment horizontal="center"/>
    </xf>
    <xf numFmtId="0" fontId="1" fillId="0" borderId="0" xfId="1" applyFill="1" applyBorder="1" applyAlignment="1">
      <alignment horizontal="center" vertical="center"/>
    </xf>
    <xf numFmtId="0" fontId="6" fillId="0" borderId="0" xfId="1" applyFont="1" applyAlignment="1">
      <alignment horizontal="left" vertical="top"/>
    </xf>
    <xf numFmtId="0" fontId="0" fillId="0" borderId="0" xfId="0">
      <alignment vertical="center"/>
    </xf>
    <xf numFmtId="0" fontId="5" fillId="3" borderId="7" xfId="1" applyFont="1" applyFill="1" applyBorder="1" applyAlignment="1">
      <alignment horizontal="center"/>
    </xf>
    <xf numFmtId="0" fontId="5" fillId="3" borderId="7" xfId="0" applyFont="1" applyFill="1" applyBorder="1">
      <alignment vertical="center"/>
    </xf>
    <xf numFmtId="0" fontId="4" fillId="3" borderId="8" xfId="1" applyFont="1" applyFill="1" applyBorder="1" applyAlignment="1">
      <alignment horizontal="center" vertical="center"/>
    </xf>
    <xf numFmtId="0" fontId="4" fillId="3" borderId="16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4" fillId="3" borderId="30" xfId="1" applyFont="1" applyFill="1" applyBorder="1" applyAlignment="1">
      <alignment horizontal="center" vertical="center"/>
    </xf>
  </cellXfs>
  <cellStyles count="2">
    <cellStyle name="標準" xfId="0" builtinId="0"/>
    <cellStyle name="標準_アルバイト勤務時間計算表1" xfId="1"/>
  </cellStyles>
  <dxfs count="4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showGridLines="0" showZeros="0" tabSelected="1" zoomScale="75" zoomScaleNormal="100" workbookViewId="0">
      <selection activeCell="A5" sqref="A5"/>
    </sheetView>
  </sheetViews>
  <sheetFormatPr defaultColWidth="9" defaultRowHeight="13" x14ac:dyDescent="0.2"/>
  <cols>
    <col min="1" max="1" width="5.36328125" style="1" bestFit="1" customWidth="1"/>
    <col min="2" max="2" width="5.453125" style="1" customWidth="1"/>
    <col min="3" max="3" width="7.26953125" style="2" customWidth="1"/>
    <col min="4" max="4" width="10.26953125" style="2" customWidth="1"/>
    <col min="5" max="5" width="12.36328125" style="2" customWidth="1"/>
    <col min="6" max="6" width="11.36328125" style="2" customWidth="1"/>
    <col min="7" max="7" width="11.36328125" style="1" customWidth="1"/>
    <col min="8" max="8" width="7.54296875" style="1" customWidth="1"/>
    <col min="9" max="9" width="6.453125" style="1" customWidth="1"/>
    <col min="10" max="10" width="7.54296875" style="1" customWidth="1"/>
    <col min="11" max="11" width="4.26953125" style="1" customWidth="1"/>
    <col min="12" max="12" width="4.453125" style="1" customWidth="1"/>
    <col min="13" max="13" width="4.26953125" style="1" customWidth="1"/>
    <col min="14" max="14" width="4.36328125" style="1" customWidth="1"/>
    <col min="15" max="15" width="8.453125" style="1" customWidth="1"/>
    <col min="16" max="16" width="9.36328125" style="1" customWidth="1"/>
    <col min="17" max="17" width="6" style="1" customWidth="1"/>
    <col min="18" max="18" width="8.08984375" style="1" customWidth="1"/>
    <col min="19" max="19" width="3.7265625" style="1" customWidth="1"/>
    <col min="20" max="20" width="7.6328125" style="1" customWidth="1"/>
    <col min="21" max="21" width="36" style="1" customWidth="1"/>
    <col min="22" max="16384" width="9" style="1"/>
  </cols>
  <sheetData>
    <row r="1" spans="1:21" x14ac:dyDescent="0.2">
      <c r="T1" s="32" t="s">
        <v>10</v>
      </c>
    </row>
    <row r="2" spans="1:21" x14ac:dyDescent="0.2">
      <c r="T2" s="73"/>
    </row>
    <row r="3" spans="1:21" ht="17.25" customHeight="1" x14ac:dyDescent="0.25">
      <c r="A3" s="80">
        <v>2023</v>
      </c>
      <c r="B3" s="79"/>
      <c r="C3" s="78">
        <v>2</v>
      </c>
      <c r="D3" s="84" t="s">
        <v>27</v>
      </c>
      <c r="E3" s="85"/>
      <c r="F3" s="85"/>
      <c r="G3" s="85"/>
      <c r="H3" s="85"/>
      <c r="I3" s="14"/>
      <c r="J3" s="14"/>
      <c r="K3" s="77"/>
      <c r="L3" s="12"/>
      <c r="M3" s="12"/>
      <c r="N3" s="13"/>
      <c r="O3" s="13"/>
      <c r="P3" s="13"/>
      <c r="Q3" s="13"/>
      <c r="R3" s="13"/>
      <c r="T3" s="73" t="s">
        <v>11</v>
      </c>
    </row>
    <row r="4" spans="1:21" ht="17.25" customHeight="1" x14ac:dyDescent="0.25">
      <c r="A4" s="79"/>
      <c r="B4" s="79"/>
      <c r="C4" s="79"/>
      <c r="D4" s="85"/>
      <c r="E4" s="85"/>
      <c r="F4" s="85"/>
      <c r="G4" s="85"/>
      <c r="H4" s="85"/>
      <c r="I4" s="14"/>
      <c r="J4" s="14"/>
      <c r="K4" s="83"/>
      <c r="L4" s="12"/>
      <c r="M4" s="12"/>
      <c r="N4" s="13"/>
      <c r="O4" s="13"/>
      <c r="P4" s="13"/>
      <c r="Q4" s="13"/>
      <c r="R4" s="13"/>
      <c r="T4" s="73" t="s">
        <v>12</v>
      </c>
    </row>
    <row r="5" spans="1:21" ht="17.25" customHeight="1" x14ac:dyDescent="0.2">
      <c r="C5" s="11"/>
      <c r="D5" s="83"/>
      <c r="E5" s="83"/>
      <c r="K5" s="12"/>
      <c r="L5" s="12"/>
      <c r="M5" s="12"/>
      <c r="N5" s="13"/>
      <c r="O5" s="13"/>
      <c r="P5" s="13"/>
      <c r="Q5" s="13"/>
      <c r="R5" s="13"/>
      <c r="T5" s="73" t="s">
        <v>13</v>
      </c>
    </row>
    <row r="6" spans="1:21" ht="15.75" customHeight="1" x14ac:dyDescent="0.2">
      <c r="A6" s="88" t="s">
        <v>0</v>
      </c>
      <c r="B6" s="88" t="s">
        <v>1</v>
      </c>
      <c r="C6" s="88" t="s">
        <v>10</v>
      </c>
      <c r="D6" s="86" t="s">
        <v>15</v>
      </c>
      <c r="E6" s="87"/>
      <c r="F6" s="86" t="s">
        <v>18</v>
      </c>
      <c r="G6" s="86"/>
      <c r="H6" s="86"/>
      <c r="I6" s="86"/>
      <c r="J6" s="86"/>
      <c r="K6" s="90" t="s">
        <v>21</v>
      </c>
      <c r="L6" s="90"/>
      <c r="M6" s="90"/>
      <c r="N6" s="90"/>
      <c r="O6" s="90" t="s">
        <v>24</v>
      </c>
      <c r="P6" s="90"/>
      <c r="Q6" s="90" t="s">
        <v>26</v>
      </c>
      <c r="R6" s="90"/>
      <c r="T6" s="73" t="s">
        <v>14</v>
      </c>
    </row>
    <row r="7" spans="1:21" ht="16.5" customHeight="1" thickBot="1" x14ac:dyDescent="0.25">
      <c r="A7" s="89"/>
      <c r="B7" s="89"/>
      <c r="C7" s="91"/>
      <c r="D7" s="22" t="s">
        <v>16</v>
      </c>
      <c r="E7" s="20" t="s">
        <v>17</v>
      </c>
      <c r="F7" s="22" t="s">
        <v>16</v>
      </c>
      <c r="G7" s="20" t="s">
        <v>17</v>
      </c>
      <c r="H7" s="21" t="s">
        <v>23</v>
      </c>
      <c r="I7" s="22" t="s">
        <v>9</v>
      </c>
      <c r="J7" s="20" t="s">
        <v>17</v>
      </c>
      <c r="K7" s="65" t="s">
        <v>19</v>
      </c>
      <c r="L7" s="22" t="s">
        <v>20</v>
      </c>
      <c r="M7" s="20" t="s">
        <v>22</v>
      </c>
      <c r="N7" s="20" t="s">
        <v>17</v>
      </c>
      <c r="O7" s="20" t="s">
        <v>25</v>
      </c>
      <c r="P7" s="20" t="s">
        <v>17</v>
      </c>
      <c r="Q7" s="20" t="s">
        <v>25</v>
      </c>
      <c r="R7" s="20" t="s">
        <v>17</v>
      </c>
    </row>
    <row r="8" spans="1:21" ht="13.5" thickTop="1" x14ac:dyDescent="0.2">
      <c r="A8" s="19">
        <f>DATE(A3,C3,1)</f>
        <v>44958</v>
      </c>
      <c r="B8" s="46">
        <f t="shared" ref="B8:B38" si="0">A8</f>
        <v>44958</v>
      </c>
      <c r="C8" s="51"/>
      <c r="D8" s="52"/>
      <c r="E8" s="25">
        <f>D8</f>
        <v>0</v>
      </c>
      <c r="F8" s="27"/>
      <c r="G8" s="49">
        <f>F8</f>
        <v>0</v>
      </c>
      <c r="H8" s="57" t="str">
        <f>IF(E8=0,"",G8/E8)</f>
        <v/>
      </c>
      <c r="I8" s="59"/>
      <c r="J8" s="62">
        <f>I8</f>
        <v>0</v>
      </c>
      <c r="K8" s="66"/>
      <c r="L8" s="67"/>
      <c r="M8" s="64">
        <f>SUM(K8:L8)</f>
        <v>0</v>
      </c>
      <c r="N8" s="33">
        <f>M8</f>
        <v>0</v>
      </c>
      <c r="O8" s="34">
        <f>IF(M8=0,0,F8/M8)</f>
        <v>0</v>
      </c>
      <c r="P8" s="35">
        <f>IF(N8=0,0,G8/N8)</f>
        <v>0</v>
      </c>
      <c r="Q8" s="41">
        <f>IF(M8=0,0,I8/M8)</f>
        <v>0</v>
      </c>
      <c r="R8" s="41">
        <f>IF(N8=0,0,J8/N8)</f>
        <v>0</v>
      </c>
      <c r="T8" s="44" t="s">
        <v>2</v>
      </c>
      <c r="U8" s="45"/>
    </row>
    <row r="9" spans="1:21" x14ac:dyDescent="0.2">
      <c r="A9" s="18">
        <f t="shared" ref="A9:A35" si="1">A8+1</f>
        <v>44959</v>
      </c>
      <c r="B9" s="47">
        <f t="shared" si="0"/>
        <v>44959</v>
      </c>
      <c r="C9" s="53" t="s">
        <v>12</v>
      </c>
      <c r="D9" s="54">
        <v>200000</v>
      </c>
      <c r="E9" s="26">
        <f>E8+D9</f>
        <v>200000</v>
      </c>
      <c r="F9" s="55">
        <v>205000</v>
      </c>
      <c r="G9" s="50">
        <f t="shared" ref="G9:G35" si="2">G8+F9</f>
        <v>205000</v>
      </c>
      <c r="H9" s="58">
        <f t="shared" ref="H9:H35" si="3">IF(E9=0,"",G9/E9)</f>
        <v>1.0249999999999999</v>
      </c>
      <c r="I9" s="60">
        <v>450</v>
      </c>
      <c r="J9" s="63">
        <f>J8+I9</f>
        <v>450</v>
      </c>
      <c r="K9" s="68">
        <v>60</v>
      </c>
      <c r="L9" s="69">
        <v>30</v>
      </c>
      <c r="M9" s="64">
        <f t="shared" ref="M9:M38" si="4">SUM(K9:L9)</f>
        <v>90</v>
      </c>
      <c r="N9" s="36">
        <f>N8+M9</f>
        <v>90</v>
      </c>
      <c r="O9" s="37">
        <f t="shared" ref="O9:O38" si="5">IF(M9=0,0,F9/M9)</f>
        <v>2277.7777777777778</v>
      </c>
      <c r="P9" s="38">
        <f t="shared" ref="P9:P35" si="6">IF(N9=0,0,G9/N9)</f>
        <v>2277.7777777777778</v>
      </c>
      <c r="Q9" s="42">
        <f t="shared" ref="Q9:Q38" si="7">IF(M9=0,0,I9/M9)</f>
        <v>5</v>
      </c>
      <c r="R9" s="42">
        <f t="shared" ref="R9:R35" si="8">IF(N9=0,0,J9/N9)</f>
        <v>5</v>
      </c>
      <c r="T9" s="3" t="s">
        <v>3</v>
      </c>
      <c r="U9" s="4"/>
    </row>
    <row r="10" spans="1:21" x14ac:dyDescent="0.2">
      <c r="A10" s="18">
        <f t="shared" si="1"/>
        <v>44960</v>
      </c>
      <c r="B10" s="47">
        <f t="shared" si="0"/>
        <v>44960</v>
      </c>
      <c r="C10" s="53" t="s">
        <v>13</v>
      </c>
      <c r="D10" s="54">
        <v>250000</v>
      </c>
      <c r="E10" s="26">
        <f t="shared" ref="E10:E35" si="9">E9+D10</f>
        <v>450000</v>
      </c>
      <c r="F10" s="55">
        <v>216000</v>
      </c>
      <c r="G10" s="50">
        <f t="shared" si="2"/>
        <v>421000</v>
      </c>
      <c r="H10" s="58">
        <f t="shared" si="3"/>
        <v>0.93555555555555558</v>
      </c>
      <c r="I10" s="60">
        <v>489</v>
      </c>
      <c r="J10" s="63">
        <f t="shared" ref="J10:J35" si="10">J9+I10</f>
        <v>939</v>
      </c>
      <c r="K10" s="68">
        <v>59</v>
      </c>
      <c r="L10" s="69">
        <v>38</v>
      </c>
      <c r="M10" s="64">
        <f t="shared" si="4"/>
        <v>97</v>
      </c>
      <c r="N10" s="36">
        <f t="shared" ref="N10:N35" si="11">N9+M10</f>
        <v>187</v>
      </c>
      <c r="O10" s="37">
        <f t="shared" si="5"/>
        <v>2226.8041237113403</v>
      </c>
      <c r="P10" s="38">
        <f t="shared" si="6"/>
        <v>2251.3368983957221</v>
      </c>
      <c r="Q10" s="42">
        <f t="shared" si="7"/>
        <v>5.0412371134020617</v>
      </c>
      <c r="R10" s="42">
        <f t="shared" si="8"/>
        <v>5.0213903743315509</v>
      </c>
      <c r="T10" s="30" t="s">
        <v>7</v>
      </c>
      <c r="U10" s="5" t="s">
        <v>29</v>
      </c>
    </row>
    <row r="11" spans="1:21" x14ac:dyDescent="0.2">
      <c r="A11" s="18">
        <f t="shared" si="1"/>
        <v>44961</v>
      </c>
      <c r="B11" s="47">
        <f t="shared" si="0"/>
        <v>44961</v>
      </c>
      <c r="C11" s="53"/>
      <c r="D11" s="54"/>
      <c r="E11" s="26">
        <f t="shared" si="9"/>
        <v>450000</v>
      </c>
      <c r="F11" s="55"/>
      <c r="G11" s="50">
        <f t="shared" si="2"/>
        <v>421000</v>
      </c>
      <c r="H11" s="58">
        <f t="shared" si="3"/>
        <v>0.93555555555555558</v>
      </c>
      <c r="I11" s="60"/>
      <c r="J11" s="63">
        <f t="shared" si="10"/>
        <v>939</v>
      </c>
      <c r="K11" s="68"/>
      <c r="L11" s="69"/>
      <c r="M11" s="64">
        <f t="shared" si="4"/>
        <v>0</v>
      </c>
      <c r="N11" s="36">
        <f t="shared" si="11"/>
        <v>187</v>
      </c>
      <c r="O11" s="37">
        <f t="shared" si="5"/>
        <v>0</v>
      </c>
      <c r="P11" s="38">
        <f t="shared" si="6"/>
        <v>2251.3368983957221</v>
      </c>
      <c r="Q11" s="42">
        <f t="shared" si="7"/>
        <v>0</v>
      </c>
      <c r="R11" s="42">
        <f t="shared" si="8"/>
        <v>5.0213903743315509</v>
      </c>
      <c r="T11" s="31"/>
      <c r="U11" s="5" t="s">
        <v>4</v>
      </c>
    </row>
    <row r="12" spans="1:21" x14ac:dyDescent="0.2">
      <c r="A12" s="18">
        <f t="shared" si="1"/>
        <v>44962</v>
      </c>
      <c r="B12" s="47">
        <f t="shared" si="0"/>
        <v>44962</v>
      </c>
      <c r="C12" s="53"/>
      <c r="D12" s="54"/>
      <c r="E12" s="26">
        <f t="shared" si="9"/>
        <v>450000</v>
      </c>
      <c r="F12" s="55"/>
      <c r="G12" s="50">
        <f t="shared" si="2"/>
        <v>421000</v>
      </c>
      <c r="H12" s="58">
        <f t="shared" si="3"/>
        <v>0.93555555555555558</v>
      </c>
      <c r="I12" s="60"/>
      <c r="J12" s="63">
        <f t="shared" si="10"/>
        <v>939</v>
      </c>
      <c r="K12" s="68"/>
      <c r="L12" s="69"/>
      <c r="M12" s="64">
        <f t="shared" si="4"/>
        <v>0</v>
      </c>
      <c r="N12" s="36">
        <f t="shared" si="11"/>
        <v>187</v>
      </c>
      <c r="O12" s="37">
        <f t="shared" si="5"/>
        <v>0</v>
      </c>
      <c r="P12" s="38">
        <f t="shared" si="6"/>
        <v>2251.3368983957221</v>
      </c>
      <c r="Q12" s="42">
        <f t="shared" si="7"/>
        <v>0</v>
      </c>
      <c r="R12" s="42">
        <f t="shared" si="8"/>
        <v>5.0213903743315509</v>
      </c>
      <c r="T12" s="30" t="s">
        <v>5</v>
      </c>
      <c r="U12" s="5" t="s">
        <v>30</v>
      </c>
    </row>
    <row r="13" spans="1:21" x14ac:dyDescent="0.2">
      <c r="A13" s="18">
        <f t="shared" si="1"/>
        <v>44963</v>
      </c>
      <c r="B13" s="47">
        <f t="shared" si="0"/>
        <v>44963</v>
      </c>
      <c r="C13" s="53"/>
      <c r="D13" s="54"/>
      <c r="E13" s="26">
        <f t="shared" si="9"/>
        <v>450000</v>
      </c>
      <c r="F13" s="55"/>
      <c r="G13" s="50">
        <f t="shared" si="2"/>
        <v>421000</v>
      </c>
      <c r="H13" s="58">
        <f t="shared" si="3"/>
        <v>0.93555555555555558</v>
      </c>
      <c r="I13" s="60"/>
      <c r="J13" s="63">
        <f t="shared" si="10"/>
        <v>939</v>
      </c>
      <c r="K13" s="68"/>
      <c r="L13" s="69"/>
      <c r="M13" s="64">
        <f t="shared" si="4"/>
        <v>0</v>
      </c>
      <c r="N13" s="36">
        <f t="shared" si="11"/>
        <v>187</v>
      </c>
      <c r="O13" s="37">
        <f t="shared" si="5"/>
        <v>0</v>
      </c>
      <c r="P13" s="38">
        <f t="shared" si="6"/>
        <v>2251.3368983957221</v>
      </c>
      <c r="Q13" s="42">
        <f t="shared" si="7"/>
        <v>0</v>
      </c>
      <c r="R13" s="42">
        <f t="shared" si="8"/>
        <v>5.0213903743315509</v>
      </c>
      <c r="T13" s="31"/>
      <c r="U13" s="6" t="s">
        <v>8</v>
      </c>
    </row>
    <row r="14" spans="1:21" x14ac:dyDescent="0.2">
      <c r="A14" s="18">
        <f t="shared" si="1"/>
        <v>44964</v>
      </c>
      <c r="B14" s="47">
        <f t="shared" si="0"/>
        <v>44964</v>
      </c>
      <c r="C14" s="53"/>
      <c r="D14" s="54"/>
      <c r="E14" s="26">
        <f t="shared" si="9"/>
        <v>450000</v>
      </c>
      <c r="F14" s="55"/>
      <c r="G14" s="50">
        <f t="shared" si="2"/>
        <v>421000</v>
      </c>
      <c r="H14" s="58">
        <f t="shared" si="3"/>
        <v>0.93555555555555558</v>
      </c>
      <c r="I14" s="60"/>
      <c r="J14" s="63">
        <f t="shared" si="10"/>
        <v>939</v>
      </c>
      <c r="K14" s="68"/>
      <c r="L14" s="69"/>
      <c r="M14" s="64">
        <f t="shared" si="4"/>
        <v>0</v>
      </c>
      <c r="N14" s="36">
        <f t="shared" si="11"/>
        <v>187</v>
      </c>
      <c r="O14" s="37">
        <f t="shared" si="5"/>
        <v>0</v>
      </c>
      <c r="P14" s="38">
        <f t="shared" si="6"/>
        <v>2251.3368983957221</v>
      </c>
      <c r="Q14" s="42">
        <f t="shared" si="7"/>
        <v>0</v>
      </c>
      <c r="R14" s="42">
        <f t="shared" si="8"/>
        <v>5.0213903743315509</v>
      </c>
      <c r="T14" s="30" t="s">
        <v>6</v>
      </c>
      <c r="U14" s="5" t="s">
        <v>28</v>
      </c>
    </row>
    <row r="15" spans="1:21" ht="13.5" thickBot="1" x14ac:dyDescent="0.25">
      <c r="A15" s="18">
        <f t="shared" si="1"/>
        <v>44965</v>
      </c>
      <c r="B15" s="47">
        <f t="shared" si="0"/>
        <v>44965</v>
      </c>
      <c r="C15" s="53"/>
      <c r="D15" s="54"/>
      <c r="E15" s="26">
        <f t="shared" si="9"/>
        <v>450000</v>
      </c>
      <c r="F15" s="55"/>
      <c r="G15" s="50">
        <f t="shared" si="2"/>
        <v>421000</v>
      </c>
      <c r="H15" s="58">
        <f t="shared" si="3"/>
        <v>0.93555555555555558</v>
      </c>
      <c r="I15" s="60"/>
      <c r="J15" s="63">
        <f t="shared" si="10"/>
        <v>939</v>
      </c>
      <c r="K15" s="68"/>
      <c r="L15" s="69"/>
      <c r="M15" s="64">
        <f t="shared" si="4"/>
        <v>0</v>
      </c>
      <c r="N15" s="36">
        <f t="shared" si="11"/>
        <v>187</v>
      </c>
      <c r="O15" s="37">
        <f t="shared" si="5"/>
        <v>0</v>
      </c>
      <c r="P15" s="38">
        <f t="shared" si="6"/>
        <v>2251.3368983957221</v>
      </c>
      <c r="Q15" s="42">
        <f t="shared" si="7"/>
        <v>0</v>
      </c>
      <c r="R15" s="42">
        <f t="shared" si="8"/>
        <v>5.0213903743315509</v>
      </c>
      <c r="T15" s="7"/>
      <c r="U15" s="8"/>
    </row>
    <row r="16" spans="1:21" ht="13.5" thickTop="1" x14ac:dyDescent="0.2">
      <c r="A16" s="18">
        <f t="shared" si="1"/>
        <v>44966</v>
      </c>
      <c r="B16" s="47">
        <f t="shared" si="0"/>
        <v>44966</v>
      </c>
      <c r="C16" s="53"/>
      <c r="D16" s="54"/>
      <c r="E16" s="26">
        <f t="shared" si="9"/>
        <v>450000</v>
      </c>
      <c r="F16" s="55"/>
      <c r="G16" s="50">
        <f t="shared" si="2"/>
        <v>421000</v>
      </c>
      <c r="H16" s="58">
        <f t="shared" si="3"/>
        <v>0.93555555555555558</v>
      </c>
      <c r="I16" s="60"/>
      <c r="J16" s="63">
        <f t="shared" si="10"/>
        <v>939</v>
      </c>
      <c r="K16" s="68"/>
      <c r="L16" s="69"/>
      <c r="M16" s="64">
        <f t="shared" si="4"/>
        <v>0</v>
      </c>
      <c r="N16" s="36">
        <f t="shared" si="11"/>
        <v>187</v>
      </c>
      <c r="O16" s="37">
        <f t="shared" si="5"/>
        <v>0</v>
      </c>
      <c r="P16" s="38">
        <f t="shared" si="6"/>
        <v>2251.3368983957221</v>
      </c>
      <c r="Q16" s="42">
        <f t="shared" si="7"/>
        <v>0</v>
      </c>
      <c r="R16" s="42">
        <f t="shared" si="8"/>
        <v>5.0213903743315509</v>
      </c>
    </row>
    <row r="17" spans="1:20" x14ac:dyDescent="0.2">
      <c r="A17" s="18">
        <f t="shared" si="1"/>
        <v>44967</v>
      </c>
      <c r="B17" s="47">
        <f t="shared" si="0"/>
        <v>44967</v>
      </c>
      <c r="C17" s="53"/>
      <c r="D17" s="54"/>
      <c r="E17" s="26">
        <f t="shared" si="9"/>
        <v>450000</v>
      </c>
      <c r="F17" s="55"/>
      <c r="G17" s="50">
        <f t="shared" si="2"/>
        <v>421000</v>
      </c>
      <c r="H17" s="58">
        <f t="shared" si="3"/>
        <v>0.93555555555555558</v>
      </c>
      <c r="I17" s="60"/>
      <c r="J17" s="63">
        <f t="shared" si="10"/>
        <v>939</v>
      </c>
      <c r="K17" s="68"/>
      <c r="L17" s="69"/>
      <c r="M17" s="64">
        <f t="shared" si="4"/>
        <v>0</v>
      </c>
      <c r="N17" s="36">
        <f t="shared" si="11"/>
        <v>187</v>
      </c>
      <c r="O17" s="37">
        <f t="shared" si="5"/>
        <v>0</v>
      </c>
      <c r="P17" s="38">
        <f t="shared" si="6"/>
        <v>2251.3368983957221</v>
      </c>
      <c r="Q17" s="42">
        <f t="shared" si="7"/>
        <v>0</v>
      </c>
      <c r="R17" s="42">
        <f t="shared" si="8"/>
        <v>5.0213903743315509</v>
      </c>
      <c r="T17" s="72" t="s">
        <v>31</v>
      </c>
    </row>
    <row r="18" spans="1:20" x14ac:dyDescent="0.2">
      <c r="A18" s="18">
        <f t="shared" si="1"/>
        <v>44968</v>
      </c>
      <c r="B18" s="47">
        <f t="shared" si="0"/>
        <v>44968</v>
      </c>
      <c r="C18" s="53"/>
      <c r="D18" s="54"/>
      <c r="E18" s="26">
        <f t="shared" si="9"/>
        <v>450000</v>
      </c>
      <c r="F18" s="55"/>
      <c r="G18" s="50">
        <f t="shared" si="2"/>
        <v>421000</v>
      </c>
      <c r="H18" s="58">
        <f t="shared" si="3"/>
        <v>0.93555555555555558</v>
      </c>
      <c r="I18" s="60"/>
      <c r="J18" s="63">
        <f t="shared" si="10"/>
        <v>939</v>
      </c>
      <c r="K18" s="68"/>
      <c r="L18" s="69"/>
      <c r="M18" s="64">
        <f t="shared" si="4"/>
        <v>0</v>
      </c>
      <c r="N18" s="36">
        <f t="shared" si="11"/>
        <v>187</v>
      </c>
      <c r="O18" s="37">
        <f t="shared" si="5"/>
        <v>0</v>
      </c>
      <c r="P18" s="38">
        <f t="shared" si="6"/>
        <v>2251.3368983957221</v>
      </c>
      <c r="Q18" s="42">
        <f t="shared" si="7"/>
        <v>0</v>
      </c>
      <c r="R18" s="42">
        <f t="shared" si="8"/>
        <v>5.0213903743315509</v>
      </c>
    </row>
    <row r="19" spans="1:20" x14ac:dyDescent="0.2">
      <c r="A19" s="18">
        <f t="shared" si="1"/>
        <v>44969</v>
      </c>
      <c r="B19" s="47">
        <f t="shared" si="0"/>
        <v>44969</v>
      </c>
      <c r="C19" s="53"/>
      <c r="D19" s="54"/>
      <c r="E19" s="26">
        <f t="shared" si="9"/>
        <v>450000</v>
      </c>
      <c r="F19" s="55"/>
      <c r="G19" s="50">
        <f t="shared" si="2"/>
        <v>421000</v>
      </c>
      <c r="H19" s="58">
        <f t="shared" si="3"/>
        <v>0.93555555555555558</v>
      </c>
      <c r="I19" s="60"/>
      <c r="J19" s="63">
        <f t="shared" si="10"/>
        <v>939</v>
      </c>
      <c r="K19" s="68"/>
      <c r="L19" s="69"/>
      <c r="M19" s="64">
        <f t="shared" si="4"/>
        <v>0</v>
      </c>
      <c r="N19" s="36">
        <f t="shared" si="11"/>
        <v>187</v>
      </c>
      <c r="O19" s="37">
        <f t="shared" si="5"/>
        <v>0</v>
      </c>
      <c r="P19" s="38">
        <f t="shared" si="6"/>
        <v>2251.3368983957221</v>
      </c>
      <c r="Q19" s="42">
        <f t="shared" si="7"/>
        <v>0</v>
      </c>
      <c r="R19" s="42">
        <f t="shared" si="8"/>
        <v>5.0213903743315509</v>
      </c>
    </row>
    <row r="20" spans="1:20" x14ac:dyDescent="0.2">
      <c r="A20" s="18">
        <f t="shared" si="1"/>
        <v>44970</v>
      </c>
      <c r="B20" s="47">
        <f t="shared" si="0"/>
        <v>44970</v>
      </c>
      <c r="C20" s="53"/>
      <c r="D20" s="54"/>
      <c r="E20" s="26">
        <f t="shared" si="9"/>
        <v>450000</v>
      </c>
      <c r="F20" s="55"/>
      <c r="G20" s="50">
        <f t="shared" si="2"/>
        <v>421000</v>
      </c>
      <c r="H20" s="58">
        <f t="shared" si="3"/>
        <v>0.93555555555555558</v>
      </c>
      <c r="I20" s="60"/>
      <c r="J20" s="63">
        <f t="shared" si="10"/>
        <v>939</v>
      </c>
      <c r="K20" s="68"/>
      <c r="L20" s="69"/>
      <c r="M20" s="64">
        <f t="shared" si="4"/>
        <v>0</v>
      </c>
      <c r="N20" s="36">
        <f t="shared" si="11"/>
        <v>187</v>
      </c>
      <c r="O20" s="37">
        <f t="shared" si="5"/>
        <v>0</v>
      </c>
      <c r="P20" s="38">
        <f t="shared" si="6"/>
        <v>2251.3368983957221</v>
      </c>
      <c r="Q20" s="42">
        <f t="shared" si="7"/>
        <v>0</v>
      </c>
      <c r="R20" s="42">
        <f t="shared" si="8"/>
        <v>5.0213903743315509</v>
      </c>
    </row>
    <row r="21" spans="1:20" x14ac:dyDescent="0.2">
      <c r="A21" s="18">
        <f t="shared" si="1"/>
        <v>44971</v>
      </c>
      <c r="B21" s="47">
        <f t="shared" si="0"/>
        <v>44971</v>
      </c>
      <c r="C21" s="53"/>
      <c r="D21" s="54"/>
      <c r="E21" s="26">
        <f t="shared" si="9"/>
        <v>450000</v>
      </c>
      <c r="F21" s="55"/>
      <c r="G21" s="50">
        <f t="shared" si="2"/>
        <v>421000</v>
      </c>
      <c r="H21" s="58">
        <f t="shared" si="3"/>
        <v>0.93555555555555558</v>
      </c>
      <c r="I21" s="60"/>
      <c r="J21" s="63">
        <f t="shared" si="10"/>
        <v>939</v>
      </c>
      <c r="K21" s="68"/>
      <c r="L21" s="69"/>
      <c r="M21" s="64">
        <f t="shared" si="4"/>
        <v>0</v>
      </c>
      <c r="N21" s="36">
        <f t="shared" si="11"/>
        <v>187</v>
      </c>
      <c r="O21" s="37">
        <f t="shared" si="5"/>
        <v>0</v>
      </c>
      <c r="P21" s="38">
        <f t="shared" si="6"/>
        <v>2251.3368983957221</v>
      </c>
      <c r="Q21" s="42">
        <f t="shared" si="7"/>
        <v>0</v>
      </c>
      <c r="R21" s="42">
        <f t="shared" si="8"/>
        <v>5.0213903743315509</v>
      </c>
    </row>
    <row r="22" spans="1:20" x14ac:dyDescent="0.2">
      <c r="A22" s="18">
        <f t="shared" si="1"/>
        <v>44972</v>
      </c>
      <c r="B22" s="47">
        <f t="shared" si="0"/>
        <v>44972</v>
      </c>
      <c r="C22" s="53"/>
      <c r="D22" s="54"/>
      <c r="E22" s="26">
        <f t="shared" si="9"/>
        <v>450000</v>
      </c>
      <c r="F22" s="55"/>
      <c r="G22" s="50">
        <f t="shared" si="2"/>
        <v>421000</v>
      </c>
      <c r="H22" s="58">
        <f t="shared" si="3"/>
        <v>0.93555555555555558</v>
      </c>
      <c r="I22" s="60"/>
      <c r="J22" s="63">
        <f t="shared" si="10"/>
        <v>939</v>
      </c>
      <c r="K22" s="68"/>
      <c r="L22" s="69"/>
      <c r="M22" s="64">
        <f t="shared" si="4"/>
        <v>0</v>
      </c>
      <c r="N22" s="36">
        <f t="shared" si="11"/>
        <v>187</v>
      </c>
      <c r="O22" s="37">
        <f t="shared" si="5"/>
        <v>0</v>
      </c>
      <c r="P22" s="38">
        <f t="shared" si="6"/>
        <v>2251.3368983957221</v>
      </c>
      <c r="Q22" s="42">
        <f t="shared" si="7"/>
        <v>0</v>
      </c>
      <c r="R22" s="42">
        <f t="shared" si="8"/>
        <v>5.0213903743315509</v>
      </c>
    </row>
    <row r="23" spans="1:20" x14ac:dyDescent="0.2">
      <c r="A23" s="18">
        <f t="shared" si="1"/>
        <v>44973</v>
      </c>
      <c r="B23" s="47">
        <f t="shared" si="0"/>
        <v>44973</v>
      </c>
      <c r="C23" s="53"/>
      <c r="D23" s="54"/>
      <c r="E23" s="26">
        <f t="shared" si="9"/>
        <v>450000</v>
      </c>
      <c r="F23" s="55"/>
      <c r="G23" s="50">
        <f t="shared" si="2"/>
        <v>421000</v>
      </c>
      <c r="H23" s="58">
        <f t="shared" si="3"/>
        <v>0.93555555555555558</v>
      </c>
      <c r="I23" s="60"/>
      <c r="J23" s="63">
        <f t="shared" si="10"/>
        <v>939</v>
      </c>
      <c r="K23" s="68"/>
      <c r="L23" s="69"/>
      <c r="M23" s="64">
        <f t="shared" si="4"/>
        <v>0</v>
      </c>
      <c r="N23" s="36">
        <f t="shared" si="11"/>
        <v>187</v>
      </c>
      <c r="O23" s="37">
        <f t="shared" si="5"/>
        <v>0</v>
      </c>
      <c r="P23" s="38">
        <f t="shared" si="6"/>
        <v>2251.3368983957221</v>
      </c>
      <c r="Q23" s="42">
        <f t="shared" si="7"/>
        <v>0</v>
      </c>
      <c r="R23" s="42">
        <f t="shared" si="8"/>
        <v>5.0213903743315509</v>
      </c>
    </row>
    <row r="24" spans="1:20" x14ac:dyDescent="0.2">
      <c r="A24" s="18">
        <f t="shared" si="1"/>
        <v>44974</v>
      </c>
      <c r="B24" s="47">
        <f t="shared" si="0"/>
        <v>44974</v>
      </c>
      <c r="C24" s="53"/>
      <c r="D24" s="54"/>
      <c r="E24" s="26">
        <f t="shared" si="9"/>
        <v>450000</v>
      </c>
      <c r="F24" s="55"/>
      <c r="G24" s="50">
        <f t="shared" si="2"/>
        <v>421000</v>
      </c>
      <c r="H24" s="58">
        <f t="shared" si="3"/>
        <v>0.93555555555555558</v>
      </c>
      <c r="I24" s="60"/>
      <c r="J24" s="63">
        <f t="shared" si="10"/>
        <v>939</v>
      </c>
      <c r="K24" s="68"/>
      <c r="L24" s="69"/>
      <c r="M24" s="64">
        <f t="shared" si="4"/>
        <v>0</v>
      </c>
      <c r="N24" s="36">
        <f t="shared" si="11"/>
        <v>187</v>
      </c>
      <c r="O24" s="37">
        <f t="shared" si="5"/>
        <v>0</v>
      </c>
      <c r="P24" s="38">
        <f t="shared" si="6"/>
        <v>2251.3368983957221</v>
      </c>
      <c r="Q24" s="42">
        <f t="shared" si="7"/>
        <v>0</v>
      </c>
      <c r="R24" s="42">
        <f t="shared" si="8"/>
        <v>5.0213903743315509</v>
      </c>
    </row>
    <row r="25" spans="1:20" x14ac:dyDescent="0.2">
      <c r="A25" s="18">
        <f t="shared" si="1"/>
        <v>44975</v>
      </c>
      <c r="B25" s="47">
        <f t="shared" si="0"/>
        <v>44975</v>
      </c>
      <c r="C25" s="53"/>
      <c r="D25" s="54"/>
      <c r="E25" s="26">
        <f t="shared" si="9"/>
        <v>450000</v>
      </c>
      <c r="F25" s="55"/>
      <c r="G25" s="50">
        <f t="shared" si="2"/>
        <v>421000</v>
      </c>
      <c r="H25" s="58">
        <f t="shared" si="3"/>
        <v>0.93555555555555558</v>
      </c>
      <c r="I25" s="60"/>
      <c r="J25" s="63">
        <f t="shared" si="10"/>
        <v>939</v>
      </c>
      <c r="K25" s="68"/>
      <c r="L25" s="69"/>
      <c r="M25" s="64">
        <f t="shared" si="4"/>
        <v>0</v>
      </c>
      <c r="N25" s="36">
        <f t="shared" si="11"/>
        <v>187</v>
      </c>
      <c r="O25" s="37">
        <f t="shared" si="5"/>
        <v>0</v>
      </c>
      <c r="P25" s="38">
        <f t="shared" si="6"/>
        <v>2251.3368983957221</v>
      </c>
      <c r="Q25" s="42">
        <f t="shared" si="7"/>
        <v>0</v>
      </c>
      <c r="R25" s="42">
        <f t="shared" si="8"/>
        <v>5.0213903743315509</v>
      </c>
    </row>
    <row r="26" spans="1:20" x14ac:dyDescent="0.2">
      <c r="A26" s="18">
        <f t="shared" si="1"/>
        <v>44976</v>
      </c>
      <c r="B26" s="47">
        <f t="shared" si="0"/>
        <v>44976</v>
      </c>
      <c r="C26" s="53"/>
      <c r="D26" s="54"/>
      <c r="E26" s="26">
        <f t="shared" si="9"/>
        <v>450000</v>
      </c>
      <c r="F26" s="55"/>
      <c r="G26" s="50">
        <f t="shared" si="2"/>
        <v>421000</v>
      </c>
      <c r="H26" s="58">
        <f t="shared" si="3"/>
        <v>0.93555555555555558</v>
      </c>
      <c r="I26" s="60"/>
      <c r="J26" s="63">
        <f t="shared" si="10"/>
        <v>939</v>
      </c>
      <c r="K26" s="68"/>
      <c r="L26" s="69"/>
      <c r="M26" s="64">
        <f t="shared" si="4"/>
        <v>0</v>
      </c>
      <c r="N26" s="36">
        <f t="shared" si="11"/>
        <v>187</v>
      </c>
      <c r="O26" s="37">
        <f t="shared" si="5"/>
        <v>0</v>
      </c>
      <c r="P26" s="38">
        <f t="shared" si="6"/>
        <v>2251.3368983957221</v>
      </c>
      <c r="Q26" s="42">
        <f t="shared" si="7"/>
        <v>0</v>
      </c>
      <c r="R26" s="42">
        <f t="shared" si="8"/>
        <v>5.0213903743315509</v>
      </c>
    </row>
    <row r="27" spans="1:20" x14ac:dyDescent="0.2">
      <c r="A27" s="18">
        <f t="shared" si="1"/>
        <v>44977</v>
      </c>
      <c r="B27" s="47">
        <f t="shared" si="0"/>
        <v>44977</v>
      </c>
      <c r="C27" s="53"/>
      <c r="D27" s="54"/>
      <c r="E27" s="26">
        <f t="shared" si="9"/>
        <v>450000</v>
      </c>
      <c r="F27" s="55"/>
      <c r="G27" s="50">
        <f t="shared" si="2"/>
        <v>421000</v>
      </c>
      <c r="H27" s="58">
        <f t="shared" si="3"/>
        <v>0.93555555555555558</v>
      </c>
      <c r="I27" s="60"/>
      <c r="J27" s="63">
        <f t="shared" si="10"/>
        <v>939</v>
      </c>
      <c r="K27" s="68"/>
      <c r="L27" s="69"/>
      <c r="M27" s="64">
        <f t="shared" si="4"/>
        <v>0</v>
      </c>
      <c r="N27" s="36">
        <f t="shared" si="11"/>
        <v>187</v>
      </c>
      <c r="O27" s="37">
        <f t="shared" si="5"/>
        <v>0</v>
      </c>
      <c r="P27" s="38">
        <f t="shared" si="6"/>
        <v>2251.3368983957221</v>
      </c>
      <c r="Q27" s="42">
        <f t="shared" si="7"/>
        <v>0</v>
      </c>
      <c r="R27" s="42">
        <f t="shared" si="8"/>
        <v>5.0213903743315509</v>
      </c>
    </row>
    <row r="28" spans="1:20" x14ac:dyDescent="0.2">
      <c r="A28" s="18">
        <f t="shared" si="1"/>
        <v>44978</v>
      </c>
      <c r="B28" s="47">
        <f t="shared" si="0"/>
        <v>44978</v>
      </c>
      <c r="C28" s="53"/>
      <c r="D28" s="54"/>
      <c r="E28" s="26">
        <f t="shared" si="9"/>
        <v>450000</v>
      </c>
      <c r="F28" s="55"/>
      <c r="G28" s="50">
        <f t="shared" si="2"/>
        <v>421000</v>
      </c>
      <c r="H28" s="58">
        <f t="shared" si="3"/>
        <v>0.93555555555555558</v>
      </c>
      <c r="I28" s="60"/>
      <c r="J28" s="63">
        <f t="shared" si="10"/>
        <v>939</v>
      </c>
      <c r="K28" s="68"/>
      <c r="L28" s="69"/>
      <c r="M28" s="64">
        <f t="shared" si="4"/>
        <v>0</v>
      </c>
      <c r="N28" s="36">
        <f t="shared" si="11"/>
        <v>187</v>
      </c>
      <c r="O28" s="37">
        <f t="shared" si="5"/>
        <v>0</v>
      </c>
      <c r="P28" s="38">
        <f t="shared" si="6"/>
        <v>2251.3368983957221</v>
      </c>
      <c r="Q28" s="42">
        <f t="shared" si="7"/>
        <v>0</v>
      </c>
      <c r="R28" s="42">
        <f t="shared" si="8"/>
        <v>5.0213903743315509</v>
      </c>
    </row>
    <row r="29" spans="1:20" x14ac:dyDescent="0.2">
      <c r="A29" s="18">
        <f t="shared" si="1"/>
        <v>44979</v>
      </c>
      <c r="B29" s="47">
        <f t="shared" si="0"/>
        <v>44979</v>
      </c>
      <c r="C29" s="53"/>
      <c r="D29" s="54"/>
      <c r="E29" s="26">
        <f t="shared" si="9"/>
        <v>450000</v>
      </c>
      <c r="F29" s="55"/>
      <c r="G29" s="50">
        <f t="shared" si="2"/>
        <v>421000</v>
      </c>
      <c r="H29" s="58">
        <f t="shared" si="3"/>
        <v>0.93555555555555558</v>
      </c>
      <c r="I29" s="60"/>
      <c r="J29" s="63">
        <f t="shared" si="10"/>
        <v>939</v>
      </c>
      <c r="K29" s="68"/>
      <c r="L29" s="69"/>
      <c r="M29" s="64">
        <f t="shared" si="4"/>
        <v>0</v>
      </c>
      <c r="N29" s="36">
        <f t="shared" si="11"/>
        <v>187</v>
      </c>
      <c r="O29" s="37">
        <f t="shared" si="5"/>
        <v>0</v>
      </c>
      <c r="P29" s="38">
        <f t="shared" si="6"/>
        <v>2251.3368983957221</v>
      </c>
      <c r="Q29" s="42">
        <f t="shared" si="7"/>
        <v>0</v>
      </c>
      <c r="R29" s="42">
        <f t="shared" si="8"/>
        <v>5.0213903743315509</v>
      </c>
    </row>
    <row r="30" spans="1:20" x14ac:dyDescent="0.2">
      <c r="A30" s="18">
        <f t="shared" si="1"/>
        <v>44980</v>
      </c>
      <c r="B30" s="47">
        <f t="shared" si="0"/>
        <v>44980</v>
      </c>
      <c r="C30" s="53"/>
      <c r="D30" s="54"/>
      <c r="E30" s="26">
        <f t="shared" si="9"/>
        <v>450000</v>
      </c>
      <c r="F30" s="55"/>
      <c r="G30" s="50">
        <f t="shared" si="2"/>
        <v>421000</v>
      </c>
      <c r="H30" s="58">
        <f t="shared" si="3"/>
        <v>0.93555555555555558</v>
      </c>
      <c r="I30" s="60"/>
      <c r="J30" s="63">
        <f t="shared" si="10"/>
        <v>939</v>
      </c>
      <c r="K30" s="68"/>
      <c r="L30" s="69"/>
      <c r="M30" s="64">
        <f t="shared" si="4"/>
        <v>0</v>
      </c>
      <c r="N30" s="36">
        <f t="shared" si="11"/>
        <v>187</v>
      </c>
      <c r="O30" s="37">
        <f t="shared" si="5"/>
        <v>0</v>
      </c>
      <c r="P30" s="38">
        <f t="shared" si="6"/>
        <v>2251.3368983957221</v>
      </c>
      <c r="Q30" s="42">
        <f t="shared" si="7"/>
        <v>0</v>
      </c>
      <c r="R30" s="42">
        <f t="shared" si="8"/>
        <v>5.0213903743315509</v>
      </c>
    </row>
    <row r="31" spans="1:20" x14ac:dyDescent="0.2">
      <c r="A31" s="18">
        <f t="shared" si="1"/>
        <v>44981</v>
      </c>
      <c r="B31" s="47">
        <f t="shared" si="0"/>
        <v>44981</v>
      </c>
      <c r="C31" s="53"/>
      <c r="D31" s="54"/>
      <c r="E31" s="26">
        <f t="shared" si="9"/>
        <v>450000</v>
      </c>
      <c r="F31" s="55"/>
      <c r="G31" s="50">
        <f t="shared" si="2"/>
        <v>421000</v>
      </c>
      <c r="H31" s="58">
        <f t="shared" si="3"/>
        <v>0.93555555555555558</v>
      </c>
      <c r="I31" s="60"/>
      <c r="J31" s="63">
        <f t="shared" si="10"/>
        <v>939</v>
      </c>
      <c r="K31" s="68"/>
      <c r="L31" s="69"/>
      <c r="M31" s="64">
        <f t="shared" si="4"/>
        <v>0</v>
      </c>
      <c r="N31" s="36">
        <f t="shared" si="11"/>
        <v>187</v>
      </c>
      <c r="O31" s="37">
        <f t="shared" si="5"/>
        <v>0</v>
      </c>
      <c r="P31" s="38">
        <f t="shared" si="6"/>
        <v>2251.3368983957221</v>
      </c>
      <c r="Q31" s="42">
        <f t="shared" si="7"/>
        <v>0</v>
      </c>
      <c r="R31" s="42">
        <f t="shared" si="8"/>
        <v>5.0213903743315509</v>
      </c>
    </row>
    <row r="32" spans="1:20" x14ac:dyDescent="0.2">
      <c r="A32" s="18">
        <f t="shared" si="1"/>
        <v>44982</v>
      </c>
      <c r="B32" s="47">
        <f t="shared" si="0"/>
        <v>44982</v>
      </c>
      <c r="C32" s="53"/>
      <c r="D32" s="54"/>
      <c r="E32" s="26">
        <f t="shared" si="9"/>
        <v>450000</v>
      </c>
      <c r="F32" s="55"/>
      <c r="G32" s="50">
        <f t="shared" si="2"/>
        <v>421000</v>
      </c>
      <c r="H32" s="58">
        <f t="shared" si="3"/>
        <v>0.93555555555555558</v>
      </c>
      <c r="I32" s="60"/>
      <c r="J32" s="63">
        <f t="shared" si="10"/>
        <v>939</v>
      </c>
      <c r="K32" s="68"/>
      <c r="L32" s="69"/>
      <c r="M32" s="64">
        <f t="shared" si="4"/>
        <v>0</v>
      </c>
      <c r="N32" s="36">
        <f t="shared" si="11"/>
        <v>187</v>
      </c>
      <c r="O32" s="37">
        <f t="shared" si="5"/>
        <v>0</v>
      </c>
      <c r="P32" s="38">
        <f t="shared" si="6"/>
        <v>2251.3368983957221</v>
      </c>
      <c r="Q32" s="42">
        <f t="shared" si="7"/>
        <v>0</v>
      </c>
      <c r="R32" s="42">
        <f t="shared" si="8"/>
        <v>5.0213903743315509</v>
      </c>
    </row>
    <row r="33" spans="1:18" x14ac:dyDescent="0.2">
      <c r="A33" s="18">
        <f t="shared" si="1"/>
        <v>44983</v>
      </c>
      <c r="B33" s="47">
        <f t="shared" si="0"/>
        <v>44983</v>
      </c>
      <c r="C33" s="53"/>
      <c r="D33" s="54"/>
      <c r="E33" s="26">
        <f t="shared" si="9"/>
        <v>450000</v>
      </c>
      <c r="F33" s="55"/>
      <c r="G33" s="50">
        <f t="shared" si="2"/>
        <v>421000</v>
      </c>
      <c r="H33" s="58">
        <f t="shared" si="3"/>
        <v>0.93555555555555558</v>
      </c>
      <c r="I33" s="60"/>
      <c r="J33" s="63">
        <f t="shared" si="10"/>
        <v>939</v>
      </c>
      <c r="K33" s="68"/>
      <c r="L33" s="69"/>
      <c r="M33" s="64">
        <f t="shared" si="4"/>
        <v>0</v>
      </c>
      <c r="N33" s="36">
        <f t="shared" si="11"/>
        <v>187</v>
      </c>
      <c r="O33" s="37">
        <f t="shared" si="5"/>
        <v>0</v>
      </c>
      <c r="P33" s="38">
        <f t="shared" si="6"/>
        <v>2251.3368983957221</v>
      </c>
      <c r="Q33" s="42">
        <f t="shared" si="7"/>
        <v>0</v>
      </c>
      <c r="R33" s="42">
        <f t="shared" si="8"/>
        <v>5.0213903743315509</v>
      </c>
    </row>
    <row r="34" spans="1:18" x14ac:dyDescent="0.2">
      <c r="A34" s="18">
        <f t="shared" si="1"/>
        <v>44984</v>
      </c>
      <c r="B34" s="47">
        <f t="shared" si="0"/>
        <v>44984</v>
      </c>
      <c r="C34" s="53"/>
      <c r="D34" s="54"/>
      <c r="E34" s="26">
        <f t="shared" si="9"/>
        <v>450000</v>
      </c>
      <c r="F34" s="55"/>
      <c r="G34" s="50">
        <f t="shared" si="2"/>
        <v>421000</v>
      </c>
      <c r="H34" s="58">
        <f t="shared" si="3"/>
        <v>0.93555555555555558</v>
      </c>
      <c r="I34" s="60"/>
      <c r="J34" s="63">
        <f t="shared" si="10"/>
        <v>939</v>
      </c>
      <c r="K34" s="68"/>
      <c r="L34" s="69"/>
      <c r="M34" s="64">
        <f t="shared" si="4"/>
        <v>0</v>
      </c>
      <c r="N34" s="36">
        <f t="shared" si="11"/>
        <v>187</v>
      </c>
      <c r="O34" s="37">
        <f t="shared" si="5"/>
        <v>0</v>
      </c>
      <c r="P34" s="38">
        <f t="shared" si="6"/>
        <v>2251.3368983957221</v>
      </c>
      <c r="Q34" s="42">
        <f t="shared" si="7"/>
        <v>0</v>
      </c>
      <c r="R34" s="42">
        <f t="shared" si="8"/>
        <v>5.0213903743315509</v>
      </c>
    </row>
    <row r="35" spans="1:18" x14ac:dyDescent="0.2">
      <c r="A35" s="18">
        <f t="shared" si="1"/>
        <v>44985</v>
      </c>
      <c r="B35" s="47">
        <f t="shared" si="0"/>
        <v>44985</v>
      </c>
      <c r="C35" s="53"/>
      <c r="D35" s="54"/>
      <c r="E35" s="26">
        <f t="shared" si="9"/>
        <v>450000</v>
      </c>
      <c r="F35" s="55"/>
      <c r="G35" s="50">
        <f t="shared" si="2"/>
        <v>421000</v>
      </c>
      <c r="H35" s="58">
        <f t="shared" si="3"/>
        <v>0.93555555555555558</v>
      </c>
      <c r="I35" s="60"/>
      <c r="J35" s="63">
        <f t="shared" si="10"/>
        <v>939</v>
      </c>
      <c r="K35" s="68"/>
      <c r="L35" s="69"/>
      <c r="M35" s="64">
        <f t="shared" si="4"/>
        <v>0</v>
      </c>
      <c r="N35" s="36">
        <f t="shared" si="11"/>
        <v>187</v>
      </c>
      <c r="O35" s="37">
        <f t="shared" si="5"/>
        <v>0</v>
      </c>
      <c r="P35" s="38">
        <f t="shared" si="6"/>
        <v>2251.3368983957221</v>
      </c>
      <c r="Q35" s="42">
        <f t="shared" si="7"/>
        <v>0</v>
      </c>
      <c r="R35" s="42">
        <f t="shared" si="8"/>
        <v>5.0213903743315509</v>
      </c>
    </row>
    <row r="36" spans="1:18" x14ac:dyDescent="0.2">
      <c r="A36" s="18" t="str">
        <f>IF(AND(C3=2,A44=1),"--",A35+1)</f>
        <v>--</v>
      </c>
      <c r="B36" s="47" t="str">
        <f t="shared" si="0"/>
        <v>--</v>
      </c>
      <c r="C36" s="53"/>
      <c r="D36" s="54"/>
      <c r="E36" s="26">
        <f>IF(A36="--",0,E35+D36)</f>
        <v>0</v>
      </c>
      <c r="F36" s="55"/>
      <c r="G36" s="50">
        <f>IF(A36="--",0,G35+F36)</f>
        <v>0</v>
      </c>
      <c r="H36" s="58">
        <f>IF(A36="--",0,IF(E36=0,"",G36/E36))</f>
        <v>0</v>
      </c>
      <c r="I36" s="60"/>
      <c r="J36" s="63">
        <f>IF(A36="--",0,J35+I36)</f>
        <v>0</v>
      </c>
      <c r="K36" s="68"/>
      <c r="L36" s="69"/>
      <c r="M36" s="64">
        <f t="shared" si="4"/>
        <v>0</v>
      </c>
      <c r="N36" s="36">
        <f>IF(A36="--",0,N35+M36)</f>
        <v>0</v>
      </c>
      <c r="O36" s="37">
        <f t="shared" si="5"/>
        <v>0</v>
      </c>
      <c r="P36" s="38">
        <f>IF(A36="--",0,IF(N36=0,0,G36/N36))</f>
        <v>0</v>
      </c>
      <c r="Q36" s="42">
        <f t="shared" si="7"/>
        <v>0</v>
      </c>
      <c r="R36" s="42">
        <f>IF(A36="--",0,IF(N36=0,0,J36/N36))</f>
        <v>0</v>
      </c>
    </row>
    <row r="37" spans="1:18" x14ac:dyDescent="0.2">
      <c r="A37" s="28" t="str">
        <f>IF(C3=2,"--",A36+1)</f>
        <v>--</v>
      </c>
      <c r="B37" s="48" t="str">
        <f t="shared" si="0"/>
        <v>--</v>
      </c>
      <c r="C37" s="39"/>
      <c r="D37" s="54"/>
      <c r="E37" s="26">
        <f>IF(A37="--",0,E36+D37)</f>
        <v>0</v>
      </c>
      <c r="F37" s="55"/>
      <c r="G37" s="50">
        <f>IF(A37="--",0,G36+F37)</f>
        <v>0</v>
      </c>
      <c r="H37" s="58">
        <f>IF(A37="--",0,IF(E37=0,"",G37/E37))</f>
        <v>0</v>
      </c>
      <c r="I37" s="60"/>
      <c r="J37" s="63">
        <f>IF(A37="--",0,J36+I37)</f>
        <v>0</v>
      </c>
      <c r="K37" s="68"/>
      <c r="L37" s="69"/>
      <c r="M37" s="64">
        <f t="shared" si="4"/>
        <v>0</v>
      </c>
      <c r="N37" s="36">
        <f>IF(A37="--",0,N36+M37)</f>
        <v>0</v>
      </c>
      <c r="O37" s="40">
        <f t="shared" si="5"/>
        <v>0</v>
      </c>
      <c r="P37" s="38">
        <f>IF(A37="--",0,IF(N37=0,0,G37/N37))</f>
        <v>0</v>
      </c>
      <c r="Q37" s="43">
        <f t="shared" si="7"/>
        <v>0</v>
      </c>
      <c r="R37" s="42">
        <f>IF(A37="--",0,IF(N37=0,0,J37/N37))</f>
        <v>0</v>
      </c>
    </row>
    <row r="38" spans="1:18" ht="13.5" thickBot="1" x14ac:dyDescent="0.25">
      <c r="A38" s="29" t="str">
        <f>IF(OR(C3=2,C3=4,C3=6,C3=9,C3=11),"--",A37+1)</f>
        <v>--</v>
      </c>
      <c r="B38" s="47" t="str">
        <f t="shared" si="0"/>
        <v>--</v>
      </c>
      <c r="C38" s="23"/>
      <c r="D38" s="24"/>
      <c r="E38" s="26">
        <f>IF(A38="--",0,E37+D38)</f>
        <v>0</v>
      </c>
      <c r="F38" s="56"/>
      <c r="G38" s="50">
        <f>IF(A38="--",0,G37+F38)</f>
        <v>0</v>
      </c>
      <c r="H38" s="58">
        <f>IF(A38="--",0,IF(E38=0,"",G38/E38))</f>
        <v>0</v>
      </c>
      <c r="I38" s="61"/>
      <c r="J38" s="63">
        <f>IF(A38="--",0,J37+I38)</f>
        <v>0</v>
      </c>
      <c r="K38" s="70"/>
      <c r="L38" s="71"/>
      <c r="M38" s="64">
        <f t="shared" si="4"/>
        <v>0</v>
      </c>
      <c r="N38" s="36">
        <f>IF(A38="--",0,N37+M38)</f>
        <v>0</v>
      </c>
      <c r="O38" s="37">
        <f t="shared" si="5"/>
        <v>0</v>
      </c>
      <c r="P38" s="38">
        <f>IF(A38="--",0,IF(N38=0,0,G38/N38))</f>
        <v>0</v>
      </c>
      <c r="Q38" s="42">
        <f t="shared" si="7"/>
        <v>0</v>
      </c>
      <c r="R38" s="42">
        <f>IF(A38="--",0,IF(N38=0,0,J38/N38))</f>
        <v>0</v>
      </c>
    </row>
    <row r="39" spans="1:18" ht="13.5" thickTop="1" x14ac:dyDescent="0.2">
      <c r="F39" s="82"/>
      <c r="G39" s="82"/>
      <c r="H39" s="77"/>
      <c r="I39" s="77"/>
      <c r="J39" s="77"/>
      <c r="K39" s="77"/>
      <c r="L39" s="81"/>
      <c r="M39" s="81"/>
      <c r="N39" s="81"/>
      <c r="O39" s="15"/>
      <c r="P39" s="15"/>
      <c r="Q39" s="15"/>
      <c r="R39" s="15"/>
    </row>
    <row r="40" spans="1:18" x14ac:dyDescent="0.2">
      <c r="F40" s="9"/>
      <c r="G40" s="10"/>
      <c r="H40" s="77"/>
      <c r="I40" s="77"/>
      <c r="J40" s="77"/>
      <c r="K40" s="77"/>
      <c r="L40" s="75"/>
      <c r="M40" s="75"/>
      <c r="N40" s="75"/>
      <c r="O40" s="16"/>
      <c r="P40" s="16"/>
      <c r="Q40" s="16"/>
      <c r="R40" s="16"/>
    </row>
    <row r="41" spans="1:18" x14ac:dyDescent="0.2">
      <c r="F41" s="9"/>
      <c r="G41" s="10"/>
      <c r="H41" s="77"/>
      <c r="I41" s="77"/>
      <c r="J41" s="77"/>
      <c r="K41" s="77"/>
      <c r="L41" s="75"/>
      <c r="M41" s="75"/>
      <c r="N41" s="75"/>
      <c r="O41" s="16"/>
      <c r="P41" s="16"/>
      <c r="Q41" s="16"/>
      <c r="R41" s="16"/>
    </row>
    <row r="42" spans="1:18" x14ac:dyDescent="0.2">
      <c r="F42" s="9"/>
      <c r="G42" s="10"/>
      <c r="H42" s="77"/>
      <c r="I42" s="77"/>
      <c r="J42" s="77"/>
      <c r="K42" s="77"/>
      <c r="L42" s="75"/>
      <c r="M42" s="75"/>
      <c r="N42" s="75"/>
      <c r="O42" s="16"/>
      <c r="P42" s="16"/>
      <c r="Q42" s="16"/>
      <c r="R42" s="16"/>
    </row>
    <row r="43" spans="1:18" hidden="1" x14ac:dyDescent="0.2">
      <c r="A43" s="74" t="s">
        <v>32</v>
      </c>
      <c r="H43" s="77"/>
      <c r="I43" s="77"/>
      <c r="J43" s="77"/>
      <c r="K43" s="77"/>
      <c r="L43" s="76"/>
      <c r="M43" s="76"/>
      <c r="N43" s="76"/>
      <c r="O43" s="17"/>
      <c r="P43" s="17"/>
      <c r="Q43" s="17"/>
      <c r="R43" s="17"/>
    </row>
    <row r="44" spans="1:18" hidden="1" x14ac:dyDescent="0.2">
      <c r="A44" s="74">
        <f>DAY(DATE(A3,2,29))</f>
        <v>1</v>
      </c>
    </row>
  </sheetData>
  <sheetProtection algorithmName="SHA-512" hashValue="UtzJliavdcmSav8598UwyNV+rkS1gVAqpyyccpmiBGEeNsFIplRmwd43QqZDJxwRyQtbDSVYyRjyMXQMpLCBsw==" saltValue="xHFjG5mx0jmTWMS3iT+F8w==" spinCount="100000" sheet="1" objects="1" scenarios="1"/>
  <mergeCells count="24">
    <mergeCell ref="A6:A7"/>
    <mergeCell ref="Q6:R6"/>
    <mergeCell ref="O6:P6"/>
    <mergeCell ref="F6:J6"/>
    <mergeCell ref="C6:C7"/>
    <mergeCell ref="K6:N6"/>
    <mergeCell ref="C3:C4"/>
    <mergeCell ref="A3:B4"/>
    <mergeCell ref="L39:N39"/>
    <mergeCell ref="H39:K39"/>
    <mergeCell ref="F39:G39"/>
    <mergeCell ref="D5:E5"/>
    <mergeCell ref="K3:K4"/>
    <mergeCell ref="D3:H4"/>
    <mergeCell ref="D6:E6"/>
    <mergeCell ref="B6:B7"/>
    <mergeCell ref="L40:N40"/>
    <mergeCell ref="L41:N41"/>
    <mergeCell ref="L42:N42"/>
    <mergeCell ref="L43:N43"/>
    <mergeCell ref="H40:K40"/>
    <mergeCell ref="H41:K41"/>
    <mergeCell ref="H42:K42"/>
    <mergeCell ref="H43:K43"/>
  </mergeCells>
  <phoneticPr fontId="2"/>
  <conditionalFormatting sqref="G9:G38 P9:P38 E9:E38 J9:J38 N9:N38 R9:R38">
    <cfRule type="expression" dxfId="3" priority="1" stopIfTrue="1">
      <formula>D9=0</formula>
    </cfRule>
  </conditionalFormatting>
  <conditionalFormatting sqref="H9:H38">
    <cfRule type="expression" dxfId="2" priority="2" stopIfTrue="1">
      <formula>F9=0</formula>
    </cfRule>
  </conditionalFormatting>
  <conditionalFormatting sqref="B8:B38">
    <cfRule type="expression" dxfId="1" priority="3" stopIfTrue="1">
      <formula>WEEKDAY(B8)=1</formula>
    </cfRule>
    <cfRule type="expression" dxfId="0" priority="4" stopIfTrue="1">
      <formula>WEEKDAY(B8)=7</formula>
    </cfRule>
  </conditionalFormatting>
  <dataValidations count="6">
    <dataValidation type="custom" allowBlank="1" showInputMessage="1" showErrorMessage="1" promptTitle="入力不可" prompt="当月においては入力できない場所です" sqref="F36:F38">
      <formula1>A36&lt;&gt;"--"</formula1>
    </dataValidation>
    <dataValidation type="custom" allowBlank="1" showInputMessage="1" showErrorMessage="1" promptTitle="入力不可" prompt="当月において入力できない場所です_x000a_" sqref="D36:D38">
      <formula1>A36&lt;&gt;"--"</formula1>
    </dataValidation>
    <dataValidation type="custom" allowBlank="1" showInputMessage="1" showErrorMessage="1" promptTitle="入力不可" prompt="当月においては入力できない場所です" sqref="I36:I38">
      <formula1>A36&lt;&gt;"--"</formula1>
    </dataValidation>
    <dataValidation type="custom" allowBlank="1" showInputMessage="1" showErrorMessage="1" promptTitle="入力不可" prompt="当月においては入力できない場所です" sqref="K36:K38">
      <formula1>A36&lt;&gt;"--"</formula1>
    </dataValidation>
    <dataValidation type="custom" allowBlank="1" showInputMessage="1" showErrorMessage="1" promptTitle="入力不可" prompt="当月においては入力できない場所です" sqref="L36:L38">
      <formula1>A36&lt;&gt;"--"</formula1>
    </dataValidation>
    <dataValidation type="list" allowBlank="1" showInputMessage="1" showErrorMessage="1" sqref="C8:C38">
      <formula1>$T$2:$T$6</formula1>
    </dataValidation>
  </dataValidations>
  <pageMargins left="0.45" right="0.44" top="0.51" bottom="0.53" header="0.51200000000000001" footer="0.51200000000000001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デイリーチェック表</vt:lpstr>
      <vt:lpstr>デイリーチェック表!Print_Area</vt:lpstr>
      <vt:lpstr>往復交通費</vt:lpstr>
      <vt:lpstr>休日時給</vt:lpstr>
      <vt:lpstr>平日時給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2018-06-12T12:32:12Z</dcterms:created>
  <dcterms:modified xsi:type="dcterms:W3CDTF">2023-02-04T09:32:38Z</dcterms:modified>
</cp:coreProperties>
</file>