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filterPrivacy="1" defaultThemeVersion="124226"/>
  <xr:revisionPtr revIDLastSave="0" documentId="10_ncr:8100000_{6F0DC9F2-FD0A-452D-89A1-0332A7218AA7}" xr6:coauthVersionLast="33" xr6:coauthVersionMax="33" xr10:uidLastSave="{00000000-0000-0000-0000-000000000000}"/>
  <bookViews>
    <workbookView xWindow="480" yWindow="105" windowWidth="21555" windowHeight="11190" xr2:uid="{00000000-000D-0000-FFFF-FFFF00000000}"/>
  </bookViews>
  <sheets>
    <sheet name="使い方" sheetId="3" r:id="rId1"/>
    <sheet name="勤怠データ集計" sheetId="1" r:id="rId2"/>
    <sheet name="設定" sheetId="2" r:id="rId3"/>
  </sheets>
  <definedNames>
    <definedName name="_xlnm.Print_Area" localSheetId="1">勤怠データ集計!$A$1:$R$69</definedName>
  </definedNames>
  <calcPr calcId="162913"/>
</workbook>
</file>

<file path=xl/calcChain.xml><?xml version="1.0" encoding="utf-8"?>
<calcChain xmlns="http://schemas.openxmlformats.org/spreadsheetml/2006/main">
  <c r="AB43" i="1" l="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9" i="1"/>
  <c r="N10" i="1"/>
  <c r="O10" i="1"/>
  <c r="X10" i="1" s="1"/>
  <c r="P10" i="1"/>
  <c r="Q10" i="1"/>
  <c r="T10" i="1"/>
  <c r="U10" i="1"/>
  <c r="AA10" i="1"/>
  <c r="N11" i="1"/>
  <c r="O11" i="1"/>
  <c r="Y11" i="1" s="1"/>
  <c r="P11" i="1"/>
  <c r="Q11" i="1"/>
  <c r="T11" i="1"/>
  <c r="U11" i="1"/>
  <c r="AA11" i="1"/>
  <c r="N12" i="1"/>
  <c r="O12" i="1"/>
  <c r="X12" i="1" s="1"/>
  <c r="P12" i="1"/>
  <c r="Q12" i="1"/>
  <c r="T12" i="1"/>
  <c r="U12" i="1"/>
  <c r="AA12" i="1"/>
  <c r="N13" i="1"/>
  <c r="O13" i="1"/>
  <c r="Y13" i="1" s="1"/>
  <c r="P13" i="1"/>
  <c r="Q13" i="1"/>
  <c r="T13" i="1"/>
  <c r="U13" i="1"/>
  <c r="AA13" i="1"/>
  <c r="N14" i="1"/>
  <c r="O14" i="1"/>
  <c r="S14" i="1" s="1"/>
  <c r="V14" i="1" s="1"/>
  <c r="P14" i="1"/>
  <c r="Q14" i="1"/>
  <c r="T14" i="1"/>
  <c r="U14" i="1"/>
  <c r="AA14" i="1"/>
  <c r="N15" i="1"/>
  <c r="R15" i="1" s="1"/>
  <c r="O15" i="1"/>
  <c r="S15" i="1" s="1"/>
  <c r="V15" i="1" s="1"/>
  <c r="P15" i="1"/>
  <c r="Q15" i="1"/>
  <c r="T15" i="1"/>
  <c r="U15" i="1"/>
  <c r="AA15" i="1"/>
  <c r="N16" i="1"/>
  <c r="O16" i="1"/>
  <c r="Y16" i="1" s="1"/>
  <c r="P16" i="1"/>
  <c r="Q16" i="1"/>
  <c r="S16" i="1"/>
  <c r="V16" i="1" s="1"/>
  <c r="T16" i="1"/>
  <c r="U16" i="1"/>
  <c r="X16" i="1"/>
  <c r="AA16" i="1"/>
  <c r="N17" i="1"/>
  <c r="O17" i="1"/>
  <c r="W17" i="1" s="1"/>
  <c r="P17" i="1"/>
  <c r="Q17" i="1"/>
  <c r="S17" i="1"/>
  <c r="V17" i="1" s="1"/>
  <c r="T17" i="1"/>
  <c r="U17" i="1"/>
  <c r="AA17" i="1"/>
  <c r="N18" i="1"/>
  <c r="R18" i="1" s="1"/>
  <c r="O18" i="1"/>
  <c r="X18" i="1" s="1"/>
  <c r="P18" i="1"/>
  <c r="Q18" i="1"/>
  <c r="S18" i="1"/>
  <c r="V18" i="1" s="1"/>
  <c r="T18" i="1"/>
  <c r="U18" i="1"/>
  <c r="AA18" i="1"/>
  <c r="N19" i="1"/>
  <c r="S19" i="1" s="1"/>
  <c r="V19" i="1" s="1"/>
  <c r="O19" i="1"/>
  <c r="Y19" i="1" s="1"/>
  <c r="P19" i="1"/>
  <c r="Q19" i="1"/>
  <c r="T19" i="1"/>
  <c r="U19" i="1"/>
  <c r="W19" i="1"/>
  <c r="X19" i="1"/>
  <c r="AA19" i="1"/>
  <c r="N20" i="1"/>
  <c r="O20" i="1"/>
  <c r="X20" i="1" s="1"/>
  <c r="P20" i="1"/>
  <c r="Q20" i="1"/>
  <c r="T20" i="1"/>
  <c r="U20" i="1"/>
  <c r="AA20" i="1"/>
  <c r="N21" i="1"/>
  <c r="R21" i="1" s="1"/>
  <c r="O21" i="1"/>
  <c r="Y21" i="1" s="1"/>
  <c r="P21" i="1"/>
  <c r="Q21" i="1"/>
  <c r="T21" i="1"/>
  <c r="U21" i="1"/>
  <c r="X21" i="1"/>
  <c r="AA21" i="1"/>
  <c r="N22" i="1"/>
  <c r="R22" i="1" s="1"/>
  <c r="O22" i="1"/>
  <c r="S22" i="1" s="1"/>
  <c r="V22" i="1" s="1"/>
  <c r="P22" i="1"/>
  <c r="Q22" i="1"/>
  <c r="T22" i="1"/>
  <c r="U22" i="1"/>
  <c r="X22" i="1"/>
  <c r="Y22" i="1"/>
  <c r="AA22" i="1"/>
  <c r="N23" i="1"/>
  <c r="O23" i="1"/>
  <c r="R23" i="1" s="1"/>
  <c r="P23" i="1"/>
  <c r="Q23" i="1"/>
  <c r="S23" i="1"/>
  <c r="V23" i="1" s="1"/>
  <c r="T23" i="1"/>
  <c r="U23" i="1"/>
  <c r="X23" i="1"/>
  <c r="AA23" i="1"/>
  <c r="N24" i="1"/>
  <c r="O24" i="1"/>
  <c r="P24" i="1"/>
  <c r="Q24" i="1"/>
  <c r="R24" i="1"/>
  <c r="S24" i="1"/>
  <c r="V24" i="1" s="1"/>
  <c r="T24" i="1"/>
  <c r="U24" i="1"/>
  <c r="W24" i="1"/>
  <c r="Z24" i="1" s="1"/>
  <c r="X24" i="1"/>
  <c r="Y24" i="1"/>
  <c r="AA24" i="1"/>
  <c r="N25" i="1"/>
  <c r="O25" i="1"/>
  <c r="R25" i="1" s="1"/>
  <c r="P25" i="1"/>
  <c r="Q25" i="1"/>
  <c r="S25" i="1"/>
  <c r="V25" i="1" s="1"/>
  <c r="T25" i="1"/>
  <c r="U25" i="1"/>
  <c r="X25" i="1"/>
  <c r="AA25" i="1"/>
  <c r="N26" i="1"/>
  <c r="O26" i="1"/>
  <c r="X26" i="1" s="1"/>
  <c r="P26" i="1"/>
  <c r="Q26" i="1"/>
  <c r="R26" i="1"/>
  <c r="S26" i="1"/>
  <c r="V26" i="1" s="1"/>
  <c r="T26" i="1"/>
  <c r="U26" i="1"/>
  <c r="W26" i="1"/>
  <c r="AA26" i="1"/>
  <c r="N27" i="1"/>
  <c r="R27" i="1" s="1"/>
  <c r="O27" i="1"/>
  <c r="X27" i="1" s="1"/>
  <c r="P27" i="1"/>
  <c r="Q27" i="1"/>
  <c r="S27" i="1"/>
  <c r="V27" i="1" s="1"/>
  <c r="T27" i="1"/>
  <c r="U27" i="1"/>
  <c r="W27" i="1"/>
  <c r="AA27" i="1"/>
  <c r="N28" i="1"/>
  <c r="R28" i="1" s="1"/>
  <c r="O28" i="1"/>
  <c r="X28" i="1" s="1"/>
  <c r="P28" i="1"/>
  <c r="Q28" i="1"/>
  <c r="S28" i="1"/>
  <c r="V28" i="1" s="1"/>
  <c r="T28" i="1"/>
  <c r="U28" i="1"/>
  <c r="AA28" i="1"/>
  <c r="N29" i="1"/>
  <c r="O29" i="1"/>
  <c r="Y29" i="1" s="1"/>
  <c r="P29" i="1"/>
  <c r="Q29" i="1"/>
  <c r="S29" i="1"/>
  <c r="T29" i="1"/>
  <c r="U29" i="1"/>
  <c r="V29" i="1"/>
  <c r="AA29" i="1"/>
  <c r="N30" i="1"/>
  <c r="O30" i="1"/>
  <c r="W30" i="1" s="1"/>
  <c r="P30" i="1"/>
  <c r="Q30" i="1"/>
  <c r="S30" i="1"/>
  <c r="T30" i="1"/>
  <c r="U30" i="1"/>
  <c r="V30" i="1"/>
  <c r="Y30" i="1"/>
  <c r="AA30" i="1"/>
  <c r="N31" i="1"/>
  <c r="O31" i="1"/>
  <c r="P31" i="1"/>
  <c r="Q31" i="1"/>
  <c r="R31" i="1"/>
  <c r="S31" i="1"/>
  <c r="V31" i="1" s="1"/>
  <c r="T31" i="1"/>
  <c r="U31" i="1"/>
  <c r="W31" i="1"/>
  <c r="Z31" i="1" s="1"/>
  <c r="X31" i="1"/>
  <c r="Y31" i="1"/>
  <c r="AA31" i="1"/>
  <c r="N32" i="1"/>
  <c r="O32" i="1"/>
  <c r="R32" i="1" s="1"/>
  <c r="P32" i="1"/>
  <c r="Q32" i="1"/>
  <c r="S32" i="1"/>
  <c r="V32" i="1" s="1"/>
  <c r="T32" i="1"/>
  <c r="U32" i="1"/>
  <c r="X32" i="1"/>
  <c r="AA32" i="1"/>
  <c r="N33" i="1"/>
  <c r="O33" i="1"/>
  <c r="P33" i="1"/>
  <c r="Q33" i="1"/>
  <c r="R33" i="1"/>
  <c r="S33" i="1"/>
  <c r="V33" i="1" s="1"/>
  <c r="T33" i="1"/>
  <c r="U33" i="1"/>
  <c r="W33" i="1"/>
  <c r="Z33" i="1" s="1"/>
  <c r="X33" i="1"/>
  <c r="Y33" i="1"/>
  <c r="AA33" i="1"/>
  <c r="N34" i="1"/>
  <c r="O34" i="1"/>
  <c r="X34" i="1" s="1"/>
  <c r="P34" i="1"/>
  <c r="Q34" i="1"/>
  <c r="S34" i="1"/>
  <c r="V34" i="1" s="1"/>
  <c r="T34" i="1"/>
  <c r="U34" i="1"/>
  <c r="AA34" i="1"/>
  <c r="N35" i="1"/>
  <c r="O35" i="1"/>
  <c r="X35" i="1" s="1"/>
  <c r="P35" i="1"/>
  <c r="Q35" i="1"/>
  <c r="S35" i="1"/>
  <c r="T35" i="1"/>
  <c r="U35" i="1"/>
  <c r="V35" i="1"/>
  <c r="AA35" i="1"/>
  <c r="N36" i="1"/>
  <c r="O36" i="1"/>
  <c r="X36" i="1" s="1"/>
  <c r="P36" i="1"/>
  <c r="Q36" i="1"/>
  <c r="S36" i="1"/>
  <c r="T36" i="1"/>
  <c r="U36" i="1"/>
  <c r="V36" i="1"/>
  <c r="AA36" i="1"/>
  <c r="N37" i="1"/>
  <c r="R37" i="1" s="1"/>
  <c r="O37" i="1"/>
  <c r="Y37" i="1" s="1"/>
  <c r="P37" i="1"/>
  <c r="Q37" i="1"/>
  <c r="S37" i="1"/>
  <c r="V37" i="1" s="1"/>
  <c r="T37" i="1"/>
  <c r="U37" i="1"/>
  <c r="X37" i="1"/>
  <c r="AA37" i="1"/>
  <c r="N38" i="1"/>
  <c r="R38" i="1" s="1"/>
  <c r="O38" i="1"/>
  <c r="W38" i="1" s="1"/>
  <c r="P38" i="1"/>
  <c r="Q38" i="1"/>
  <c r="S38" i="1"/>
  <c r="V38" i="1" s="1"/>
  <c r="T38" i="1"/>
  <c r="U38" i="1"/>
  <c r="X38" i="1"/>
  <c r="Y38" i="1"/>
  <c r="AA38" i="1"/>
  <c r="N39" i="1"/>
  <c r="O39" i="1"/>
  <c r="R39" i="1" s="1"/>
  <c r="P39" i="1"/>
  <c r="Q39" i="1"/>
  <c r="S39" i="1"/>
  <c r="V39" i="1" s="1"/>
  <c r="T39" i="1"/>
  <c r="U39" i="1"/>
  <c r="X39" i="1"/>
  <c r="AA39" i="1"/>
  <c r="N40" i="1"/>
  <c r="O40" i="1"/>
  <c r="W40" i="1" s="1"/>
  <c r="P40" i="1"/>
  <c r="Q40" i="1"/>
  <c r="R40" i="1"/>
  <c r="S40" i="1"/>
  <c r="V40" i="1" s="1"/>
  <c r="T40" i="1"/>
  <c r="U40" i="1"/>
  <c r="X40" i="1"/>
  <c r="Y40" i="1"/>
  <c r="AA40" i="1"/>
  <c r="N41" i="1"/>
  <c r="O41" i="1"/>
  <c r="R41" i="1" s="1"/>
  <c r="P41" i="1"/>
  <c r="Q41" i="1"/>
  <c r="S41" i="1"/>
  <c r="V41" i="1" s="1"/>
  <c r="T41" i="1"/>
  <c r="U41" i="1"/>
  <c r="X41" i="1"/>
  <c r="AA41" i="1"/>
  <c r="N42" i="1"/>
  <c r="O42" i="1"/>
  <c r="X42" i="1" s="1"/>
  <c r="P42" i="1"/>
  <c r="Q42" i="1"/>
  <c r="R42" i="1"/>
  <c r="S42" i="1"/>
  <c r="V42" i="1" s="1"/>
  <c r="T42" i="1"/>
  <c r="U42" i="1"/>
  <c r="W42" i="1"/>
  <c r="AA42" i="1"/>
  <c r="N43" i="1"/>
  <c r="R43" i="1" s="1"/>
  <c r="O43" i="1"/>
  <c r="X43" i="1" s="1"/>
  <c r="P43" i="1"/>
  <c r="Q43" i="1"/>
  <c r="S43" i="1"/>
  <c r="V43" i="1" s="1"/>
  <c r="T43" i="1"/>
  <c r="U43" i="1"/>
  <c r="W43" i="1"/>
  <c r="AA43" i="1"/>
  <c r="N44" i="1"/>
  <c r="R44" i="1" s="1"/>
  <c r="O44" i="1"/>
  <c r="X44" i="1" s="1"/>
  <c r="P44" i="1"/>
  <c r="Q44" i="1"/>
  <c r="S44" i="1"/>
  <c r="V44" i="1" s="1"/>
  <c r="T44" i="1"/>
  <c r="U44" i="1"/>
  <c r="AA44" i="1"/>
  <c r="N45" i="1"/>
  <c r="O45" i="1"/>
  <c r="Y45" i="1" s="1"/>
  <c r="P45" i="1"/>
  <c r="Q45" i="1"/>
  <c r="S45" i="1"/>
  <c r="T45" i="1"/>
  <c r="U45" i="1"/>
  <c r="V45" i="1"/>
  <c r="AA45" i="1"/>
  <c r="N46" i="1"/>
  <c r="O46" i="1"/>
  <c r="W46" i="1" s="1"/>
  <c r="P46" i="1"/>
  <c r="Q46" i="1"/>
  <c r="S46" i="1"/>
  <c r="T46" i="1"/>
  <c r="U46" i="1"/>
  <c r="V46" i="1"/>
  <c r="X46" i="1"/>
  <c r="AA46" i="1"/>
  <c r="N47" i="1"/>
  <c r="O47" i="1"/>
  <c r="W47" i="1" s="1"/>
  <c r="P47" i="1"/>
  <c r="Q47" i="1"/>
  <c r="S47" i="1"/>
  <c r="V47" i="1" s="1"/>
  <c r="T47" i="1"/>
  <c r="U47" i="1"/>
  <c r="Y47" i="1"/>
  <c r="AA47" i="1"/>
  <c r="N48" i="1"/>
  <c r="O48" i="1"/>
  <c r="W48" i="1" s="1"/>
  <c r="P48" i="1"/>
  <c r="Q48" i="1"/>
  <c r="R48" i="1"/>
  <c r="S48" i="1"/>
  <c r="V48" i="1" s="1"/>
  <c r="T48" i="1"/>
  <c r="U48" i="1"/>
  <c r="X48" i="1"/>
  <c r="Y48" i="1"/>
  <c r="AA48" i="1"/>
  <c r="N49" i="1"/>
  <c r="O49" i="1"/>
  <c r="R49" i="1" s="1"/>
  <c r="P49" i="1"/>
  <c r="Q49" i="1"/>
  <c r="S49" i="1"/>
  <c r="V49" i="1" s="1"/>
  <c r="T49" i="1"/>
  <c r="U49" i="1"/>
  <c r="X49" i="1"/>
  <c r="AA49" i="1"/>
  <c r="N50" i="1"/>
  <c r="O50" i="1"/>
  <c r="X50" i="1" s="1"/>
  <c r="P50" i="1"/>
  <c r="Q50" i="1"/>
  <c r="R50" i="1"/>
  <c r="S50" i="1"/>
  <c r="V50" i="1" s="1"/>
  <c r="T50" i="1"/>
  <c r="U50" i="1"/>
  <c r="W50" i="1"/>
  <c r="AA50" i="1"/>
  <c r="N51" i="1"/>
  <c r="R51" i="1" s="1"/>
  <c r="O51" i="1"/>
  <c r="X51" i="1" s="1"/>
  <c r="P51" i="1"/>
  <c r="Q51" i="1"/>
  <c r="S51" i="1"/>
  <c r="V51" i="1" s="1"/>
  <c r="T51" i="1"/>
  <c r="U51" i="1"/>
  <c r="W51" i="1"/>
  <c r="AA51" i="1"/>
  <c r="N52" i="1"/>
  <c r="R52" i="1" s="1"/>
  <c r="O52" i="1"/>
  <c r="X52" i="1" s="1"/>
  <c r="P52" i="1"/>
  <c r="Q52" i="1"/>
  <c r="S52" i="1"/>
  <c r="V52" i="1" s="1"/>
  <c r="T52" i="1"/>
  <c r="U52" i="1"/>
  <c r="AA52" i="1"/>
  <c r="N53" i="1"/>
  <c r="O53" i="1"/>
  <c r="Y53" i="1" s="1"/>
  <c r="P53" i="1"/>
  <c r="Q53" i="1"/>
  <c r="S53" i="1"/>
  <c r="T53" i="1"/>
  <c r="U53" i="1"/>
  <c r="V53" i="1"/>
  <c r="AA53" i="1"/>
  <c r="N54" i="1"/>
  <c r="O54" i="1"/>
  <c r="W54" i="1" s="1"/>
  <c r="P54" i="1"/>
  <c r="Q54" i="1"/>
  <c r="S54" i="1"/>
  <c r="T54" i="1"/>
  <c r="U54" i="1"/>
  <c r="V54" i="1"/>
  <c r="Y54" i="1"/>
  <c r="AA54" i="1"/>
  <c r="N55" i="1"/>
  <c r="O55" i="1"/>
  <c r="W55" i="1" s="1"/>
  <c r="P55" i="1"/>
  <c r="Q55" i="1"/>
  <c r="R55" i="1"/>
  <c r="S55" i="1"/>
  <c r="V55" i="1" s="1"/>
  <c r="T55" i="1"/>
  <c r="U55" i="1"/>
  <c r="X55" i="1"/>
  <c r="Y55" i="1"/>
  <c r="AA55" i="1"/>
  <c r="N56" i="1"/>
  <c r="O56" i="1"/>
  <c r="W56" i="1" s="1"/>
  <c r="P56" i="1"/>
  <c r="Q56" i="1"/>
  <c r="S56" i="1"/>
  <c r="V56" i="1" s="1"/>
  <c r="T56" i="1"/>
  <c r="U56" i="1"/>
  <c r="Y56" i="1"/>
  <c r="AA56" i="1"/>
  <c r="N57" i="1"/>
  <c r="O57" i="1"/>
  <c r="P57" i="1"/>
  <c r="Q57" i="1"/>
  <c r="R57" i="1"/>
  <c r="S57" i="1"/>
  <c r="V57" i="1" s="1"/>
  <c r="T57" i="1"/>
  <c r="U57" i="1"/>
  <c r="W57" i="1"/>
  <c r="Z57" i="1" s="1"/>
  <c r="X57" i="1"/>
  <c r="Y57" i="1"/>
  <c r="AA57" i="1"/>
  <c r="N58" i="1"/>
  <c r="O58" i="1"/>
  <c r="X58" i="1" s="1"/>
  <c r="P58" i="1"/>
  <c r="Q58" i="1"/>
  <c r="S58" i="1"/>
  <c r="V58" i="1" s="1"/>
  <c r="T58" i="1"/>
  <c r="U58" i="1"/>
  <c r="AA58" i="1"/>
  <c r="N59" i="1"/>
  <c r="O59" i="1"/>
  <c r="X59" i="1" s="1"/>
  <c r="P59" i="1"/>
  <c r="Q59" i="1"/>
  <c r="S59" i="1"/>
  <c r="T59" i="1"/>
  <c r="U59" i="1"/>
  <c r="V59" i="1"/>
  <c r="AA59" i="1"/>
  <c r="N60" i="1"/>
  <c r="O60" i="1"/>
  <c r="X60" i="1" s="1"/>
  <c r="P60" i="1"/>
  <c r="Q60" i="1"/>
  <c r="S60" i="1"/>
  <c r="T60" i="1"/>
  <c r="U60" i="1"/>
  <c r="V60" i="1"/>
  <c r="AA60" i="1"/>
  <c r="N61" i="1"/>
  <c r="R61" i="1" s="1"/>
  <c r="O61" i="1"/>
  <c r="Y61" i="1" s="1"/>
  <c r="P61" i="1"/>
  <c r="Q61" i="1"/>
  <c r="S61" i="1"/>
  <c r="V61" i="1" s="1"/>
  <c r="T61" i="1"/>
  <c r="U61" i="1"/>
  <c r="X61" i="1"/>
  <c r="AA61" i="1"/>
  <c r="N62" i="1"/>
  <c r="R62" i="1" s="1"/>
  <c r="O62" i="1"/>
  <c r="W62" i="1" s="1"/>
  <c r="P62" i="1"/>
  <c r="Q62" i="1"/>
  <c r="S62" i="1"/>
  <c r="V62" i="1" s="1"/>
  <c r="T62" i="1"/>
  <c r="U62" i="1"/>
  <c r="X62" i="1"/>
  <c r="Y62" i="1"/>
  <c r="AA62" i="1"/>
  <c r="N63" i="1"/>
  <c r="O63" i="1"/>
  <c r="W63" i="1" s="1"/>
  <c r="P63" i="1"/>
  <c r="Q63" i="1"/>
  <c r="S63" i="1"/>
  <c r="V63" i="1" s="1"/>
  <c r="T63" i="1"/>
  <c r="U63" i="1"/>
  <c r="Y63" i="1"/>
  <c r="AA63" i="1"/>
  <c r="N64" i="1"/>
  <c r="O64" i="1"/>
  <c r="W64" i="1" s="1"/>
  <c r="P64" i="1"/>
  <c r="Q64" i="1"/>
  <c r="R64" i="1"/>
  <c r="S64" i="1"/>
  <c r="V64" i="1" s="1"/>
  <c r="T64" i="1"/>
  <c r="U64" i="1"/>
  <c r="X64" i="1"/>
  <c r="Y64" i="1"/>
  <c r="AA64" i="1"/>
  <c r="N65" i="1"/>
  <c r="O65" i="1"/>
  <c r="P65" i="1"/>
  <c r="Q65" i="1"/>
  <c r="S65" i="1"/>
  <c r="V65" i="1" s="1"/>
  <c r="T65" i="1"/>
  <c r="U65" i="1"/>
  <c r="X65" i="1"/>
  <c r="AA65" i="1"/>
  <c r="N66" i="1"/>
  <c r="O66" i="1"/>
  <c r="X66" i="1" s="1"/>
  <c r="P66" i="1"/>
  <c r="Q66" i="1"/>
  <c r="R66" i="1"/>
  <c r="S66" i="1"/>
  <c r="V66" i="1" s="1"/>
  <c r="T66" i="1"/>
  <c r="U66" i="1"/>
  <c r="W66" i="1"/>
  <c r="AA66" i="1"/>
  <c r="N67" i="1"/>
  <c r="R67" i="1" s="1"/>
  <c r="O67" i="1"/>
  <c r="X67" i="1" s="1"/>
  <c r="P67" i="1"/>
  <c r="Q67" i="1"/>
  <c r="S67" i="1"/>
  <c r="V67" i="1" s="1"/>
  <c r="T67" i="1"/>
  <c r="U67" i="1"/>
  <c r="W67" i="1"/>
  <c r="AA67" i="1"/>
  <c r="N68" i="1"/>
  <c r="R68" i="1" s="1"/>
  <c r="O68" i="1"/>
  <c r="X68" i="1" s="1"/>
  <c r="P68" i="1"/>
  <c r="Q68" i="1"/>
  <c r="S68" i="1"/>
  <c r="V68" i="1" s="1"/>
  <c r="T68" i="1"/>
  <c r="U68" i="1"/>
  <c r="AA68" i="1"/>
  <c r="AA9" i="1"/>
  <c r="T9" i="1"/>
  <c r="R65" i="1" l="1"/>
  <c r="W65" i="1"/>
  <c r="Y65" i="1"/>
  <c r="Z64" i="1"/>
  <c r="X63" i="1"/>
  <c r="Z63" i="1" s="1"/>
  <c r="R63" i="1"/>
  <c r="Z62" i="1"/>
  <c r="R60" i="1"/>
  <c r="W59" i="1"/>
  <c r="R59" i="1"/>
  <c r="W58" i="1"/>
  <c r="R58" i="1"/>
  <c r="X56" i="1"/>
  <c r="Z56" i="1" s="1"/>
  <c r="R56" i="1"/>
  <c r="Z55" i="1"/>
  <c r="X54" i="1"/>
  <c r="Z54" i="1" s="1"/>
  <c r="R54" i="1"/>
  <c r="X53" i="1"/>
  <c r="R53" i="1"/>
  <c r="Y49" i="1"/>
  <c r="W49" i="1"/>
  <c r="Z49" i="1" s="1"/>
  <c r="Z48" i="1"/>
  <c r="X47" i="1"/>
  <c r="Z47" i="1" s="1"/>
  <c r="R47" i="1"/>
  <c r="Y46" i="1"/>
  <c r="Z46" i="1" s="1"/>
  <c r="R46" i="1"/>
  <c r="X45" i="1"/>
  <c r="R45" i="1"/>
  <c r="Y41" i="1"/>
  <c r="W41" i="1"/>
  <c r="Z41" i="1" s="1"/>
  <c r="Z40" i="1"/>
  <c r="Y39" i="1"/>
  <c r="W39" i="1"/>
  <c r="Z39" i="1" s="1"/>
  <c r="Z38" i="1"/>
  <c r="R36" i="1"/>
  <c r="W35" i="1"/>
  <c r="R35" i="1"/>
  <c r="W34" i="1"/>
  <c r="R34" i="1"/>
  <c r="Y32" i="1"/>
  <c r="W32" i="1"/>
  <c r="Z32" i="1" s="1"/>
  <c r="X30" i="1"/>
  <c r="Z30" i="1" s="1"/>
  <c r="R30" i="1"/>
  <c r="X29" i="1"/>
  <c r="R29" i="1"/>
  <c r="Y25" i="1"/>
  <c r="W25" i="1"/>
  <c r="Z25" i="1" s="1"/>
  <c r="Y23" i="1"/>
  <c r="W23" i="1"/>
  <c r="Z23" i="1" s="1"/>
  <c r="R20" i="1"/>
  <c r="R16" i="1"/>
  <c r="R12" i="1"/>
  <c r="R10" i="1"/>
  <c r="Y17" i="1"/>
  <c r="R14" i="1"/>
  <c r="R13" i="1"/>
  <c r="R11" i="1"/>
  <c r="X17" i="1"/>
  <c r="Z17" i="1" s="1"/>
  <c r="I2" i="1"/>
  <c r="Y14" i="1"/>
  <c r="X11" i="1"/>
  <c r="R17" i="1"/>
  <c r="X15" i="1"/>
  <c r="X14" i="1"/>
  <c r="X13" i="1"/>
  <c r="W11" i="1"/>
  <c r="W16" i="1"/>
  <c r="Z16" i="1" s="1"/>
  <c r="W18" i="1"/>
  <c r="Y15" i="1"/>
  <c r="I3" i="1"/>
  <c r="S10" i="1"/>
  <c r="V10" i="1" s="1"/>
  <c r="W10" i="1"/>
  <c r="Z26" i="1"/>
  <c r="Z50" i="1"/>
  <c r="Z19" i="1"/>
  <c r="W68" i="1"/>
  <c r="W14" i="1"/>
  <c r="Z14" i="1" s="1"/>
  <c r="S11" i="1"/>
  <c r="V11" i="1" s="1"/>
  <c r="Y50" i="1"/>
  <c r="Y34" i="1"/>
  <c r="Z34" i="1" s="1"/>
  <c r="Y26" i="1"/>
  <c r="S20" i="1"/>
  <c r="V20" i="1" s="1"/>
  <c r="R19" i="1"/>
  <c r="Y18" i="1"/>
  <c r="Z18" i="1" s="1"/>
  <c r="S12" i="1"/>
  <c r="V12" i="1" s="1"/>
  <c r="Y10" i="1"/>
  <c r="W60" i="1"/>
  <c r="W61" i="1"/>
  <c r="Z61" i="1" s="1"/>
  <c r="W45" i="1"/>
  <c r="Z45" i="1" s="1"/>
  <c r="W21" i="1"/>
  <c r="Z21" i="1" s="1"/>
  <c r="W15" i="1"/>
  <c r="Z15" i="1" s="1"/>
  <c r="Y66" i="1"/>
  <c r="Z66" i="1" s="1"/>
  <c r="Y58" i="1"/>
  <c r="Z58" i="1" s="1"/>
  <c r="Y42" i="1"/>
  <c r="Z42" i="1" s="1"/>
  <c r="Y67" i="1"/>
  <c r="Z67" i="1" s="1"/>
  <c r="Y59" i="1"/>
  <c r="Z59" i="1" s="1"/>
  <c r="Y51" i="1"/>
  <c r="Z51" i="1" s="1"/>
  <c r="Y43" i="1"/>
  <c r="Z43" i="1" s="1"/>
  <c r="Y35" i="1"/>
  <c r="Z35" i="1" s="1"/>
  <c r="Y27" i="1"/>
  <c r="Z27" i="1" s="1"/>
  <c r="S21" i="1"/>
  <c r="V21" i="1" s="1"/>
  <c r="S13" i="1"/>
  <c r="V13" i="1" s="1"/>
  <c r="W52" i="1"/>
  <c r="W29" i="1"/>
  <c r="Z29" i="1" s="1"/>
  <c r="W22" i="1"/>
  <c r="Z22" i="1" s="1"/>
  <c r="Y68" i="1"/>
  <c r="Y60" i="1"/>
  <c r="Y52" i="1"/>
  <c r="Y44" i="1"/>
  <c r="Y36" i="1"/>
  <c r="Y28" i="1"/>
  <c r="Y20" i="1"/>
  <c r="Y12" i="1"/>
  <c r="W44" i="1"/>
  <c r="Z44" i="1" s="1"/>
  <c r="W36" i="1"/>
  <c r="W28" i="1"/>
  <c r="W20" i="1"/>
  <c r="W12" i="1"/>
  <c r="W53" i="1"/>
  <c r="Z53" i="1" s="1"/>
  <c r="W37" i="1"/>
  <c r="Z37" i="1" s="1"/>
  <c r="W13" i="1"/>
  <c r="Z52" i="1" l="1"/>
  <c r="Z60" i="1"/>
  <c r="Z11" i="1"/>
  <c r="Z65" i="1"/>
  <c r="Z13" i="1"/>
  <c r="Z10" i="1"/>
  <c r="Z20" i="1"/>
  <c r="Z28" i="1"/>
  <c r="Z68" i="1"/>
  <c r="Z12" i="1"/>
  <c r="Z36" i="1"/>
  <c r="P9" i="1" l="1"/>
  <c r="Q9" i="1"/>
  <c r="U9" i="1" l="1"/>
  <c r="O9" i="1"/>
  <c r="X9" i="1" s="1"/>
  <c r="Y9" i="1" l="1"/>
  <c r="W9" i="1"/>
  <c r="D1" i="1"/>
  <c r="B1" i="1"/>
  <c r="N9" i="1"/>
  <c r="R9" i="1" s="1"/>
  <c r="I1" i="1" s="1"/>
  <c r="G1" i="1" l="1"/>
  <c r="Z9" i="1"/>
  <c r="G3" i="1" s="1"/>
  <c r="S9" i="1"/>
  <c r="V9" i="1" s="1"/>
  <c r="G2" i="1" s="1"/>
</calcChain>
</file>

<file path=xl/sharedStrings.xml><?xml version="1.0" encoding="utf-8"?>
<sst xmlns="http://schemas.openxmlformats.org/spreadsheetml/2006/main" count="58" uniqueCount="53">
  <si>
    <t>ユーザーＩＤ</t>
  </si>
  <si>
    <t>氏名</t>
  </si>
  <si>
    <t>グループ</t>
  </si>
  <si>
    <t>日付</t>
  </si>
  <si>
    <t>曜日</t>
  </si>
  <si>
    <t>出勤時刻</t>
  </si>
  <si>
    <t>退勤時刻</t>
  </si>
  <si>
    <t>休憩１開始時刻</t>
  </si>
  <si>
    <t>休憩１終了時刻</t>
  </si>
  <si>
    <t>休憩２開始時刻</t>
  </si>
  <si>
    <t>休憩２終了時刻</t>
  </si>
  <si>
    <t>備考</t>
  </si>
  <si>
    <t>就業時刻</t>
    <rPh sb="0" eb="2">
      <t>シュウギョウ</t>
    </rPh>
    <rPh sb="2" eb="4">
      <t>ジコク</t>
    </rPh>
    <phoneticPr fontId="20"/>
  </si>
  <si>
    <t>※単位：分</t>
    <rPh sb="1" eb="3">
      <t>タンイ</t>
    </rPh>
    <rPh sb="4" eb="5">
      <t>フン</t>
    </rPh>
    <phoneticPr fontId="20"/>
  </si>
  <si>
    <t>開始時刻切上単位</t>
    <rPh sb="0" eb="2">
      <t>カイシ</t>
    </rPh>
    <rPh sb="2" eb="4">
      <t>ジコク</t>
    </rPh>
    <rPh sb="4" eb="5">
      <t>キ</t>
    </rPh>
    <rPh sb="5" eb="6">
      <t>ア</t>
    </rPh>
    <rPh sb="6" eb="8">
      <t>タンイ</t>
    </rPh>
    <phoneticPr fontId="20"/>
  </si>
  <si>
    <t>終了時刻切捨単位</t>
    <rPh sb="0" eb="2">
      <t>シュウリョウ</t>
    </rPh>
    <rPh sb="2" eb="4">
      <t>ジコク</t>
    </rPh>
    <rPh sb="4" eb="5">
      <t>キリ</t>
    </rPh>
    <rPh sb="5" eb="6">
      <t>シャ</t>
    </rPh>
    <rPh sb="6" eb="8">
      <t>タンイ</t>
    </rPh>
    <phoneticPr fontId="20"/>
  </si>
  <si>
    <t>丸め後出勤</t>
    <rPh sb="0" eb="1">
      <t>マル</t>
    </rPh>
    <rPh sb="2" eb="3">
      <t>ゴ</t>
    </rPh>
    <rPh sb="3" eb="5">
      <t>シュッキン</t>
    </rPh>
    <phoneticPr fontId="18"/>
  </si>
  <si>
    <t>丸め後退勤</t>
    <rPh sb="0" eb="1">
      <t>マル</t>
    </rPh>
    <rPh sb="2" eb="3">
      <t>ゴ</t>
    </rPh>
    <rPh sb="3" eb="5">
      <t>タイキン</t>
    </rPh>
    <phoneticPr fontId="18"/>
  </si>
  <si>
    <t>勤務時間</t>
    <rPh sb="0" eb="2">
      <t>キンム</t>
    </rPh>
    <rPh sb="2" eb="4">
      <t>ジカン</t>
    </rPh>
    <phoneticPr fontId="18"/>
  </si>
  <si>
    <t>休憩１</t>
    <rPh sb="0" eb="2">
      <t>キュウケイ</t>
    </rPh>
    <phoneticPr fontId="18"/>
  </si>
  <si>
    <t>休憩２</t>
    <rPh sb="0" eb="2">
      <t>キュウケイ</t>
    </rPh>
    <phoneticPr fontId="18"/>
  </si>
  <si>
    <t>休憩丸め単位</t>
    <rPh sb="0" eb="2">
      <t>キュウケイ</t>
    </rPh>
    <rPh sb="2" eb="3">
      <t>マル</t>
    </rPh>
    <rPh sb="4" eb="6">
      <t>タンイ</t>
    </rPh>
    <phoneticPr fontId="18"/>
  </si>
  <si>
    <t>休憩丸め</t>
    <rPh sb="0" eb="2">
      <t>キュウケイ</t>
    </rPh>
    <rPh sb="2" eb="3">
      <t>マル</t>
    </rPh>
    <phoneticPr fontId="18"/>
  </si>
  <si>
    <t>名前</t>
    <rPh sb="0" eb="2">
      <t>ナマエ</t>
    </rPh>
    <phoneticPr fontId="18"/>
  </si>
  <si>
    <t>社員コード</t>
    <rPh sb="0" eb="2">
      <t>シャイン</t>
    </rPh>
    <phoneticPr fontId="18"/>
  </si>
  <si>
    <t>出勤日数</t>
    <rPh sb="0" eb="2">
      <t>シュッキン</t>
    </rPh>
    <rPh sb="2" eb="4">
      <t>ニッスウ</t>
    </rPh>
    <phoneticPr fontId="18"/>
  </si>
  <si>
    <t>設定</t>
    <rPh sb="0" eb="2">
      <t>セッテイ</t>
    </rPh>
    <phoneticPr fontId="18"/>
  </si>
  <si>
    <t>休憩１深夜</t>
    <rPh sb="0" eb="2">
      <t>キュウケイ</t>
    </rPh>
    <rPh sb="3" eb="5">
      <t>シンヤ</t>
    </rPh>
    <phoneticPr fontId="18"/>
  </si>
  <si>
    <t>深夜勤務</t>
    <rPh sb="0" eb="2">
      <t>シンヤ</t>
    </rPh>
    <rPh sb="2" eb="4">
      <t>キンム</t>
    </rPh>
    <phoneticPr fontId="18"/>
  </si>
  <si>
    <t>深夜勤務計</t>
    <rPh sb="0" eb="2">
      <t>シンヤ</t>
    </rPh>
    <rPh sb="2" eb="4">
      <t>キンム</t>
    </rPh>
    <rPh sb="4" eb="5">
      <t>ケイ</t>
    </rPh>
    <phoneticPr fontId="18"/>
  </si>
  <si>
    <t>～</t>
    <phoneticPr fontId="20"/>
  </si>
  <si>
    <t>深夜割増</t>
    <rPh sb="0" eb="2">
      <t>シンヤ</t>
    </rPh>
    <rPh sb="2" eb="4">
      <t>ワリマシ</t>
    </rPh>
    <phoneticPr fontId="20"/>
  </si>
  <si>
    <t>深夜割増設定</t>
    <rPh sb="0" eb="2">
      <t>シンヤ</t>
    </rPh>
    <rPh sb="2" eb="4">
      <t>ワリマシ</t>
    </rPh>
    <rPh sb="4" eb="6">
      <t>セッテイ</t>
    </rPh>
    <phoneticPr fontId="18"/>
  </si>
  <si>
    <t>深夜時間</t>
    <rPh sb="0" eb="2">
      <t>シンヤ</t>
    </rPh>
    <rPh sb="2" eb="4">
      <t>ジカン</t>
    </rPh>
    <phoneticPr fontId="18"/>
  </si>
  <si>
    <t>休憩2深夜</t>
    <rPh sb="0" eb="2">
      <t>キュウケイ</t>
    </rPh>
    <rPh sb="3" eb="5">
      <t>シンヤ</t>
    </rPh>
    <phoneticPr fontId="18"/>
  </si>
  <si>
    <r>
      <t>[勤怠データ修正]シート、[設定]シートの保護解除パスワード「</t>
    </r>
    <r>
      <rPr>
        <b/>
        <sz val="11"/>
        <color rgb="FFFF0000"/>
        <rFont val="ＭＳ Ｐゴシック"/>
        <family val="3"/>
        <charset val="128"/>
        <scheme val="minor"/>
      </rPr>
      <t>12345678</t>
    </r>
    <r>
      <rPr>
        <sz val="11"/>
        <color theme="1"/>
        <rFont val="ＭＳ Ｐゴシック"/>
        <family val="2"/>
        <charset val="128"/>
        <scheme val="minor"/>
      </rPr>
      <t>」</t>
    </r>
    <rPh sb="1" eb="3">
      <t>キンタイ</t>
    </rPh>
    <rPh sb="6" eb="8">
      <t>シュウセイ</t>
    </rPh>
    <rPh sb="14" eb="16">
      <t>セッテイ</t>
    </rPh>
    <rPh sb="21" eb="23">
      <t>ホゴ</t>
    </rPh>
    <rPh sb="23" eb="25">
      <t>カイジョ</t>
    </rPh>
    <phoneticPr fontId="18"/>
  </si>
  <si>
    <t>定時就業時間</t>
    <rPh sb="0" eb="2">
      <t>テイジ</t>
    </rPh>
    <rPh sb="2" eb="4">
      <t>シュウギョウ</t>
    </rPh>
    <rPh sb="4" eb="6">
      <t>ジカン</t>
    </rPh>
    <phoneticPr fontId="18"/>
  </si>
  <si>
    <t>残業判別用の時刻</t>
    <rPh sb="0" eb="2">
      <t>ザンギョウ</t>
    </rPh>
    <rPh sb="2" eb="4">
      <t>ハンベツ</t>
    </rPh>
    <rPh sb="4" eb="5">
      <t>ヨウ</t>
    </rPh>
    <rPh sb="6" eb="8">
      <t>ジコク</t>
    </rPh>
    <phoneticPr fontId="18"/>
  </si>
  <si>
    <t>残業の計算対象としてこの時刻を過ぎた退勤打刻に対しては残業を計算します。</t>
    <rPh sb="0" eb="2">
      <t>ザンギョウ</t>
    </rPh>
    <rPh sb="3" eb="5">
      <t>ケイサン</t>
    </rPh>
    <rPh sb="5" eb="7">
      <t>タイショウ</t>
    </rPh>
    <rPh sb="12" eb="14">
      <t>ジコク</t>
    </rPh>
    <rPh sb="15" eb="16">
      <t>ス</t>
    </rPh>
    <rPh sb="18" eb="20">
      <t>タイキン</t>
    </rPh>
    <rPh sb="20" eb="22">
      <t>ダコク</t>
    </rPh>
    <rPh sb="23" eb="24">
      <t>タイ</t>
    </rPh>
    <rPh sb="27" eb="29">
      <t>ザンギョウ</t>
    </rPh>
    <rPh sb="30" eb="32">
      <t>ケイサン</t>
    </rPh>
    <phoneticPr fontId="18"/>
  </si>
  <si>
    <t>例えば、定時終業が17:00として、残業判別用の時刻を17:30と設定した場合、</t>
    <rPh sb="0" eb="1">
      <t>タト</t>
    </rPh>
    <rPh sb="4" eb="6">
      <t>テイジ</t>
    </rPh>
    <rPh sb="6" eb="8">
      <t>シュウギョウ</t>
    </rPh>
    <rPh sb="18" eb="20">
      <t>ザンギョウ</t>
    </rPh>
    <rPh sb="20" eb="22">
      <t>ハンベツ</t>
    </rPh>
    <rPh sb="22" eb="23">
      <t>ヨウ</t>
    </rPh>
    <rPh sb="24" eb="26">
      <t>ジコク</t>
    </rPh>
    <rPh sb="33" eb="35">
      <t>セッテイ</t>
    </rPh>
    <rPh sb="37" eb="39">
      <t>バアイ</t>
    </rPh>
    <phoneticPr fontId="18"/>
  </si>
  <si>
    <t>17:29までの退勤打刻に対しては、残業計算をしません。</t>
    <rPh sb="8" eb="10">
      <t>タイキン</t>
    </rPh>
    <rPh sb="10" eb="12">
      <t>ダコク</t>
    </rPh>
    <rPh sb="13" eb="14">
      <t>タイ</t>
    </rPh>
    <rPh sb="18" eb="20">
      <t>ザンギョウ</t>
    </rPh>
    <rPh sb="20" eb="22">
      <t>ケイサン</t>
    </rPh>
    <phoneticPr fontId="18"/>
  </si>
  <si>
    <t>17:30以降の退勤打刻に対しては残業を計算しますが、終業時刻である17:00を起点に</t>
    <rPh sb="5" eb="7">
      <t>イコウ</t>
    </rPh>
    <rPh sb="8" eb="10">
      <t>タイキン</t>
    </rPh>
    <rPh sb="10" eb="12">
      <t>ダコク</t>
    </rPh>
    <rPh sb="13" eb="14">
      <t>タイ</t>
    </rPh>
    <rPh sb="17" eb="19">
      <t>ザンギョウ</t>
    </rPh>
    <rPh sb="20" eb="22">
      <t>ケイサン</t>
    </rPh>
    <rPh sb="27" eb="29">
      <t>シュウギョウ</t>
    </rPh>
    <rPh sb="29" eb="31">
      <t>ジコク</t>
    </rPh>
    <rPh sb="40" eb="42">
      <t>キテン</t>
    </rPh>
    <phoneticPr fontId="18"/>
  </si>
  <si>
    <t>計算いたします。</t>
    <rPh sb="0" eb="2">
      <t>ケイサン</t>
    </rPh>
    <phoneticPr fontId="18"/>
  </si>
  <si>
    <t>17:45の退勤打刻であれば、45分の残業となります。</t>
    <rPh sb="6" eb="8">
      <t>タイキン</t>
    </rPh>
    <rPh sb="8" eb="10">
      <t>ダコク</t>
    </rPh>
    <rPh sb="17" eb="18">
      <t>フン</t>
    </rPh>
    <rPh sb="19" eb="21">
      <t>ザンギョウ</t>
    </rPh>
    <phoneticPr fontId="18"/>
  </si>
  <si>
    <t>残業時間</t>
    <rPh sb="0" eb="2">
      <t>ザンギョウ</t>
    </rPh>
    <rPh sb="2" eb="4">
      <t>ジカン</t>
    </rPh>
    <phoneticPr fontId="18"/>
  </si>
  <si>
    <t>残業休憩１</t>
    <rPh sb="0" eb="2">
      <t>ザンギョウ</t>
    </rPh>
    <rPh sb="2" eb="4">
      <t>キュウケイ</t>
    </rPh>
    <phoneticPr fontId="18"/>
  </si>
  <si>
    <t>残業休憩2</t>
    <rPh sb="0" eb="2">
      <t>ザンギョウ</t>
    </rPh>
    <rPh sb="2" eb="4">
      <t>キュウケイ</t>
    </rPh>
    <phoneticPr fontId="18"/>
  </si>
  <si>
    <t>残業勤務計</t>
    <rPh sb="0" eb="2">
      <t>ザンギョウ</t>
    </rPh>
    <rPh sb="2" eb="4">
      <t>キンム</t>
    </rPh>
    <rPh sb="4" eb="5">
      <t>ケイ</t>
    </rPh>
    <phoneticPr fontId="18"/>
  </si>
  <si>
    <t>総勤務時間</t>
    <rPh sb="0" eb="1">
      <t>ソウ</t>
    </rPh>
    <rPh sb="1" eb="3">
      <t>キンム</t>
    </rPh>
    <rPh sb="3" eb="5">
      <t>ジカン</t>
    </rPh>
    <phoneticPr fontId="18"/>
  </si>
  <si>
    <t>遅刻回数</t>
    <rPh sb="0" eb="2">
      <t>チコク</t>
    </rPh>
    <rPh sb="2" eb="4">
      <t>カイスウ</t>
    </rPh>
    <phoneticPr fontId="18"/>
  </si>
  <si>
    <t>早退回数</t>
    <rPh sb="0" eb="2">
      <t>ソウタイ</t>
    </rPh>
    <rPh sb="2" eb="4">
      <t>カイスウ</t>
    </rPh>
    <phoneticPr fontId="18"/>
  </si>
  <si>
    <t>早退</t>
    <rPh sb="0" eb="2">
      <t>ソウタイ</t>
    </rPh>
    <phoneticPr fontId="18"/>
  </si>
  <si>
    <t>遅刻</t>
    <rPh sb="0" eb="2">
      <t>チコク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</si>
</sst>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h]:mm"/>
    <numFmt numFmtId="177" formatCode="#,##0_ "/>
    <numFmt numFmtId="178" formatCode="h:mm;@"/>
  </numFmts>
  <fonts count="33"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b/>
      <sz val="10"/>
      <name val="ＭＳ Ｐゴシック"/>
      <family val="3"/>
      <charset val="128"/>
    </font>
    <font>
      <sz val="6"/>
      <name val="ＭＳ Ｐゴシック"/>
      <family val="3"/>
      <charset val="128"/>
    </font>
    <font>
      <sz val="10"/>
      <name val="ＭＳ Ｐゴシック"/>
      <family val="3"/>
      <charset val="128"/>
    </font>
    <font>
      <sz val="8"/>
      <color theme="1"/>
      <name val="ＭＳ Ｐゴシック"/>
      <family val="2"/>
      <charset val="128"/>
      <scheme val="minor"/>
    </font>
    <font>
      <sz val="10"/>
      <color theme="1"/>
      <name val="ＭＳ Ｐゴシック"/>
      <family val="2"/>
      <charset val="128"/>
      <scheme val="minor"/>
    </font>
    <font>
      <b/>
      <sz val="10"/>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8"/>
      <color theme="1"/>
      <name val="ＭＳ Ｐゴシック"/>
      <family val="3"/>
      <charset val="128"/>
      <scheme val="minor"/>
    </font>
    <font>
      <b/>
      <sz val="18"/>
      <color theme="0"/>
      <name val="ＭＳ Ｐゴシック"/>
      <family val="3"/>
      <charset val="128"/>
      <scheme val="minor"/>
    </font>
    <font>
      <sz val="11"/>
      <color theme="0"/>
      <name val="ＭＳ Ｐゴシック"/>
      <family val="3"/>
      <charset val="128"/>
      <scheme val="minor"/>
    </font>
    <font>
      <b/>
      <sz val="11"/>
      <color rgb="FFFF0000"/>
      <name val="ＭＳ Ｐゴシック"/>
      <family val="3"/>
      <charset val="128"/>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indexed="44"/>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0" tint="-0.249977111117893"/>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51">
    <xf numFmtId="0" fontId="0" fillId="0" borderId="0" xfId="0">
      <alignment vertical="center"/>
    </xf>
    <xf numFmtId="176" fontId="0" fillId="0" borderId="0" xfId="0" applyNumberFormat="1">
      <alignment vertical="center"/>
    </xf>
    <xf numFmtId="0" fontId="19" fillId="0" borderId="0" xfId="0" applyFont="1" applyBorder="1" applyAlignment="1">
      <alignment vertical="center"/>
    </xf>
    <xf numFmtId="0" fontId="21" fillId="0" borderId="0" xfId="0" applyFont="1" applyBorder="1" applyAlignment="1">
      <alignment horizontal="left" vertical="center"/>
    </xf>
    <xf numFmtId="0" fontId="19" fillId="0" borderId="10" xfId="0" applyFont="1" applyBorder="1" applyAlignment="1" applyProtection="1">
      <alignment horizontal="center" vertical="center"/>
      <protection locked="0"/>
    </xf>
    <xf numFmtId="0" fontId="24" fillId="0" borderId="0" xfId="0" applyFont="1">
      <alignment vertical="center"/>
    </xf>
    <xf numFmtId="0" fontId="21" fillId="35" borderId="10" xfId="0" applyFont="1" applyFill="1" applyBorder="1" applyAlignment="1">
      <alignment vertical="center"/>
    </xf>
    <xf numFmtId="0" fontId="0" fillId="35" borderId="10" xfId="0" applyFill="1" applyBorder="1">
      <alignment vertical="center"/>
    </xf>
    <xf numFmtId="0" fontId="22" fillId="33" borderId="10" xfId="0" applyFont="1" applyFill="1" applyBorder="1">
      <alignment vertical="center"/>
    </xf>
    <xf numFmtId="0" fontId="29" fillId="33" borderId="10" xfId="0" applyFont="1" applyFill="1" applyBorder="1">
      <alignment vertical="center"/>
    </xf>
    <xf numFmtId="0" fontId="23" fillId="35" borderId="10" xfId="0" applyFont="1" applyFill="1" applyBorder="1">
      <alignment vertical="center"/>
    </xf>
    <xf numFmtId="0" fontId="26" fillId="35" borderId="10" xfId="0" applyFont="1" applyFill="1" applyBorder="1">
      <alignment vertical="center"/>
    </xf>
    <xf numFmtId="0" fontId="27" fillId="35" borderId="10" xfId="0" applyFont="1" applyFill="1" applyBorder="1" applyAlignment="1">
      <alignment horizontal="center" vertical="center"/>
    </xf>
    <xf numFmtId="0" fontId="28" fillId="35" borderId="10" xfId="0" applyFont="1" applyFill="1" applyBorder="1" applyAlignment="1">
      <alignment horizontal="center" vertical="center"/>
    </xf>
    <xf numFmtId="0" fontId="0" fillId="36" borderId="10" xfId="0" applyFill="1" applyBorder="1">
      <alignment vertical="center"/>
    </xf>
    <xf numFmtId="0" fontId="0" fillId="37" borderId="0" xfId="0" applyFill="1">
      <alignment vertical="center"/>
    </xf>
    <xf numFmtId="0" fontId="26" fillId="37" borderId="0" xfId="0" applyFont="1" applyFill="1" applyBorder="1">
      <alignment vertical="center"/>
    </xf>
    <xf numFmtId="0" fontId="0" fillId="37" borderId="0" xfId="0" applyFill="1" applyBorder="1">
      <alignment vertical="center"/>
    </xf>
    <xf numFmtId="176" fontId="0" fillId="36" borderId="10" xfId="0" applyNumberFormat="1" applyFill="1" applyBorder="1">
      <alignment vertical="center"/>
    </xf>
    <xf numFmtId="0" fontId="0" fillId="36" borderId="12" xfId="0" applyFill="1" applyBorder="1">
      <alignment vertical="center"/>
    </xf>
    <xf numFmtId="0" fontId="30" fillId="38" borderId="0" xfId="0" applyFont="1" applyFill="1">
      <alignment vertical="center"/>
    </xf>
    <xf numFmtId="0" fontId="31" fillId="38" borderId="0" xfId="0" applyFont="1" applyFill="1">
      <alignment vertical="center"/>
    </xf>
    <xf numFmtId="0" fontId="30" fillId="0" borderId="0" xfId="0" applyFont="1" applyFill="1">
      <alignment vertical="center"/>
    </xf>
    <xf numFmtId="0" fontId="31" fillId="0" borderId="0" xfId="0" applyFont="1" applyFill="1">
      <alignment vertical="center"/>
    </xf>
    <xf numFmtId="0" fontId="0" fillId="0" borderId="0" xfId="0" applyFill="1">
      <alignment vertical="center"/>
    </xf>
    <xf numFmtId="0" fontId="0" fillId="0" borderId="0" xfId="0" applyProtection="1">
      <alignment vertical="center"/>
      <protection locked="0"/>
    </xf>
    <xf numFmtId="22" fontId="0" fillId="0" borderId="0" xfId="0" applyNumberFormat="1" applyProtection="1">
      <alignment vertical="center"/>
      <protection locked="0"/>
    </xf>
    <xf numFmtId="176" fontId="0" fillId="0" borderId="0" xfId="0" applyNumberFormat="1" applyProtection="1">
      <alignment vertical="center"/>
      <protection locked="0"/>
    </xf>
    <xf numFmtId="0" fontId="21" fillId="34" borderId="10" xfId="0" applyFont="1" applyFill="1" applyBorder="1" applyAlignment="1">
      <alignment horizontal="left" vertical="center"/>
    </xf>
    <xf numFmtId="178" fontId="19" fillId="0" borderId="11" xfId="0" applyNumberFormat="1" applyFont="1" applyFill="1" applyBorder="1" applyAlignment="1" applyProtection="1">
      <alignment horizontal="center" vertical="center"/>
      <protection locked="0"/>
    </xf>
    <xf numFmtId="0" fontId="21" fillId="0" borderId="13" xfId="0" applyFont="1" applyFill="1" applyBorder="1" applyAlignment="1">
      <alignment horizontal="center" vertical="center"/>
    </xf>
    <xf numFmtId="0" fontId="25" fillId="0" borderId="10" xfId="0" applyFont="1" applyBorder="1" applyAlignment="1" applyProtection="1">
      <alignment horizontal="center" vertical="center"/>
      <protection locked="0"/>
    </xf>
    <xf numFmtId="176" fontId="21" fillId="0" borderId="0" xfId="0" applyNumberFormat="1" applyFont="1" applyAlignment="1">
      <alignment vertical="center"/>
    </xf>
    <xf numFmtId="176" fontId="19" fillId="0" borderId="12" xfId="0" applyNumberFormat="1" applyFont="1" applyFill="1" applyBorder="1" applyAlignment="1" applyProtection="1">
      <alignment horizontal="center" vertical="center"/>
      <protection locked="0"/>
    </xf>
    <xf numFmtId="20" fontId="0" fillId="0" borderId="0" xfId="0" applyNumberFormat="1" applyProtection="1">
      <alignment vertical="center"/>
      <protection locked="0"/>
    </xf>
    <xf numFmtId="176" fontId="0" fillId="36" borderId="14" xfId="0" applyNumberFormat="1" applyFill="1" applyBorder="1">
      <alignment vertical="center"/>
    </xf>
    <xf numFmtId="176" fontId="0" fillId="36" borderId="15" xfId="0" applyNumberFormat="1" applyFill="1" applyBorder="1">
      <alignment vertical="center"/>
    </xf>
    <xf numFmtId="178" fontId="19" fillId="0" borderId="10" xfId="0" applyNumberFormat="1" applyFont="1" applyFill="1" applyBorder="1" applyAlignment="1" applyProtection="1">
      <alignment horizontal="center" vertical="center"/>
      <protection locked="0"/>
    </xf>
    <xf numFmtId="178" fontId="19" fillId="0" borderId="0" xfId="0" applyNumberFormat="1" applyFont="1" applyFill="1" applyBorder="1" applyAlignment="1" applyProtection="1">
      <alignment horizontal="center" vertical="center"/>
      <protection locked="0"/>
    </xf>
    <xf numFmtId="0" fontId="21" fillId="0" borderId="0" xfId="0" applyFont="1" applyFill="1" applyBorder="1" applyAlignment="1">
      <alignment horizontal="left" vertical="center"/>
    </xf>
    <xf numFmtId="0" fontId="0" fillId="35" borderId="18" xfId="0" applyFill="1" applyBorder="1">
      <alignment vertical="center"/>
    </xf>
    <xf numFmtId="177" fontId="0" fillId="37" borderId="0" xfId="0" applyNumberFormat="1" applyFill="1" applyBorder="1">
      <alignment vertical="center"/>
    </xf>
    <xf numFmtId="0" fontId="26" fillId="35" borderId="18" xfId="0" applyFont="1" applyFill="1" applyBorder="1">
      <alignment vertical="center"/>
    </xf>
    <xf numFmtId="176" fontId="0" fillId="36" borderId="19" xfId="0" applyNumberFormat="1" applyFill="1" applyBorder="1">
      <alignment vertical="center"/>
    </xf>
    <xf numFmtId="177" fontId="25" fillId="37" borderId="0" xfId="0" applyNumberFormat="1" applyFont="1" applyFill="1" applyBorder="1" applyAlignment="1" applyProtection="1">
      <alignment horizontal="right" vertical="center"/>
      <protection locked="0"/>
    </xf>
    <xf numFmtId="176" fontId="0" fillId="37" borderId="0" xfId="0" applyNumberFormat="1" applyFill="1" applyBorder="1">
      <alignment vertical="center"/>
    </xf>
    <xf numFmtId="0" fontId="0" fillId="36" borderId="17" xfId="0" applyNumberFormat="1" applyFill="1" applyBorder="1">
      <alignment vertical="center"/>
    </xf>
    <xf numFmtId="0" fontId="0" fillId="36" borderId="15" xfId="0" applyNumberFormat="1" applyFill="1" applyBorder="1">
      <alignment vertical="center"/>
    </xf>
    <xf numFmtId="0" fontId="0" fillId="36" borderId="16" xfId="0" applyNumberFormat="1" applyFill="1" applyBorder="1">
      <alignment vertical="center"/>
    </xf>
    <xf numFmtId="0" fontId="0" fillId="36" borderId="10" xfId="0" applyNumberFormat="1" applyFill="1" applyBorder="1">
      <alignment vertical="center"/>
    </xf>
    <xf numFmtId="0" fontId="0" fillId="36" borderId="18" xfId="0" applyNumberFormat="1" applyFill="1" applyBorder="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6">
    <dxf>
      <font>
        <color theme="0" tint="-4.9989318521683403E-2"/>
      </font>
    </dxf>
    <dxf>
      <font>
        <b/>
        <i val="0"/>
        <color theme="0"/>
      </font>
      <fill>
        <patternFill>
          <bgColor rgb="FFFF0000"/>
        </patternFill>
      </fill>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171449</xdr:rowOff>
    </xdr:from>
    <xdr:to>
      <xdr:col>11</xdr:col>
      <xdr:colOff>76200</xdr:colOff>
      <xdr:row>102</xdr:row>
      <xdr:rowOff>134440</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171449"/>
          <a:ext cx="7448550" cy="174508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342900</xdr:colOff>
      <xdr:row>0</xdr:row>
      <xdr:rowOff>142875</xdr:rowOff>
    </xdr:from>
    <xdr:ext cx="2495170" cy="275717"/>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28700" y="142875"/>
          <a:ext cx="249517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bg1"/>
              </a:solidFill>
            </a:rPr>
            <a:t>※</a:t>
          </a:r>
          <a:r>
            <a:rPr kumimoji="1" lang="ja-JP" altLang="en-US" sz="1100">
              <a:solidFill>
                <a:schemeClr val="bg1"/>
              </a:solidFill>
            </a:rPr>
            <a:t>このシートは削除してはいけません。</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tabSelected="1" workbookViewId="0">
      <selection activeCell="N34" sqref="N34"/>
    </sheetView>
  </sheetViews>
  <sheetFormatPr defaultRowHeight="13.5" x14ac:dyDescent="0.15"/>
  <sheetData/>
  <phoneticPr fontId="18"/>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69"/>
  <sheetViews>
    <sheetView showGridLines="0" zoomScaleNormal="100" workbookViewId="0"/>
  </sheetViews>
  <sheetFormatPr defaultRowHeight="13.5" x14ac:dyDescent="0.15"/>
  <cols>
    <col min="1" max="1" width="9" customWidth="1"/>
    <col min="4" max="4" width="17.125" customWidth="1"/>
    <col min="5" max="5" width="4.5" customWidth="1"/>
    <col min="6" max="6" width="9.375" customWidth="1"/>
    <col min="7" max="7" width="8.125" customWidth="1"/>
    <col min="8" max="8" width="9.5" customWidth="1"/>
    <col min="9" max="11" width="9.875" customWidth="1"/>
    <col min="13" max="13" width="3.875" customWidth="1"/>
    <col min="14" max="15" width="9.375" customWidth="1"/>
    <col min="20" max="20" width="10.875" customWidth="1"/>
  </cols>
  <sheetData>
    <row r="1" spans="1:29" x14ac:dyDescent="0.15">
      <c r="A1" s="10" t="s">
        <v>24</v>
      </c>
      <c r="B1" s="14" t="str">
        <f>IF(A9="","",A9)</f>
        <v/>
      </c>
      <c r="C1" s="10" t="s">
        <v>23</v>
      </c>
      <c r="D1" s="19" t="str">
        <f>IF(B9="","",B9)</f>
        <v/>
      </c>
      <c r="E1" s="15"/>
      <c r="F1" s="11" t="s">
        <v>48</v>
      </c>
      <c r="G1" s="18">
        <f>SUM(R8:R67)</f>
        <v>0</v>
      </c>
      <c r="H1" s="11" t="s">
        <v>25</v>
      </c>
      <c r="I1" s="14">
        <f>COUNT(R9:R68)</f>
        <v>0</v>
      </c>
      <c r="J1" s="15"/>
      <c r="K1" s="15"/>
      <c r="L1" s="15"/>
      <c r="M1" s="15"/>
      <c r="N1" s="15"/>
      <c r="O1" s="15"/>
      <c r="P1" s="15"/>
      <c r="Q1" s="15"/>
      <c r="R1" s="15"/>
      <c r="S1" s="15"/>
      <c r="T1" s="15"/>
      <c r="U1" s="15"/>
      <c r="V1" s="15"/>
      <c r="W1" s="15"/>
      <c r="X1" s="15"/>
      <c r="Y1" s="15"/>
      <c r="Z1" s="15"/>
      <c r="AA1" s="15"/>
      <c r="AB1" s="15"/>
      <c r="AC1" s="15"/>
    </row>
    <row r="2" spans="1:29" x14ac:dyDescent="0.15">
      <c r="A2" s="15"/>
      <c r="B2" s="15"/>
      <c r="C2" s="15"/>
      <c r="D2" s="15"/>
      <c r="E2" s="15"/>
      <c r="F2" s="11" t="s">
        <v>33</v>
      </c>
      <c r="G2" s="18">
        <f>SUM(V8:V67)</f>
        <v>0</v>
      </c>
      <c r="H2" s="7" t="s">
        <v>49</v>
      </c>
      <c r="I2" s="49">
        <f>COUNTIF(AA9:AA68,"1")</f>
        <v>0</v>
      </c>
      <c r="J2" s="15"/>
      <c r="K2" s="15"/>
      <c r="L2" s="15"/>
      <c r="M2" s="15"/>
      <c r="N2" s="15"/>
      <c r="O2" s="15"/>
      <c r="P2" s="15"/>
      <c r="Q2" s="15"/>
      <c r="R2" s="15"/>
      <c r="S2" s="15"/>
      <c r="T2" s="15"/>
      <c r="U2" s="15"/>
      <c r="V2" s="15"/>
      <c r="W2" s="15"/>
      <c r="X2" s="15"/>
      <c r="Y2" s="15"/>
      <c r="Z2" s="15"/>
      <c r="AA2" s="15"/>
      <c r="AB2" s="15"/>
      <c r="AC2" s="15"/>
    </row>
    <row r="3" spans="1:29" x14ac:dyDescent="0.15">
      <c r="A3" s="15"/>
      <c r="B3" s="15"/>
      <c r="C3" s="15"/>
      <c r="D3" s="15"/>
      <c r="E3" s="15"/>
      <c r="F3" s="42" t="s">
        <v>44</v>
      </c>
      <c r="G3" s="43">
        <f>SUM(Z8:Z67)</f>
        <v>0</v>
      </c>
      <c r="H3" s="40" t="s">
        <v>50</v>
      </c>
      <c r="I3" s="50">
        <f>COUNTIF(AB9:AB68,"1")</f>
        <v>0</v>
      </c>
      <c r="J3" s="15"/>
      <c r="K3" s="15"/>
      <c r="L3" s="15"/>
      <c r="M3" s="15"/>
      <c r="N3" s="15"/>
      <c r="O3" s="15"/>
      <c r="P3" s="15"/>
      <c r="Q3" s="15"/>
      <c r="R3" s="15"/>
      <c r="S3" s="15"/>
      <c r="T3" s="15"/>
      <c r="U3" s="15"/>
      <c r="V3" s="15"/>
      <c r="W3" s="15"/>
      <c r="X3" s="15"/>
      <c r="Y3" s="15"/>
      <c r="Z3" s="15"/>
      <c r="AA3" s="15"/>
      <c r="AB3" s="15"/>
      <c r="AC3" s="15"/>
    </row>
    <row r="4" spans="1:29" x14ac:dyDescent="0.15">
      <c r="A4" s="15"/>
      <c r="B4" s="15"/>
      <c r="C4" s="15"/>
      <c r="D4" s="15"/>
      <c r="E4" s="15"/>
      <c r="F4" s="16"/>
      <c r="G4" s="45"/>
      <c r="H4" s="17"/>
      <c r="I4" s="41"/>
      <c r="J4" s="15"/>
      <c r="K4" s="15"/>
      <c r="L4" s="15"/>
      <c r="M4" s="15"/>
      <c r="N4" s="15"/>
      <c r="O4" s="15"/>
      <c r="P4" s="15"/>
      <c r="Q4" s="15"/>
      <c r="R4" s="15"/>
      <c r="S4" s="15"/>
      <c r="T4" s="15"/>
      <c r="U4" s="15"/>
      <c r="V4" s="15"/>
      <c r="W4" s="15"/>
      <c r="X4" s="15"/>
      <c r="Y4" s="15"/>
      <c r="Z4" s="15"/>
      <c r="AA4" s="15"/>
      <c r="AB4" s="15"/>
      <c r="AC4" s="15"/>
    </row>
    <row r="5" spans="1:29" x14ac:dyDescent="0.15">
      <c r="A5" s="15"/>
      <c r="B5" s="15"/>
      <c r="C5" s="15"/>
      <c r="D5" s="15"/>
      <c r="E5" s="15"/>
      <c r="F5" s="16"/>
      <c r="G5" s="44"/>
      <c r="H5" s="17"/>
      <c r="I5" s="41"/>
      <c r="J5" s="15"/>
      <c r="K5" s="15"/>
      <c r="L5" s="15"/>
      <c r="M5" s="15"/>
      <c r="N5" s="15"/>
      <c r="O5" s="15"/>
      <c r="P5" s="15"/>
      <c r="Q5" s="15"/>
      <c r="R5" s="15"/>
      <c r="S5" s="15"/>
      <c r="T5" s="15"/>
      <c r="U5" s="15"/>
      <c r="V5" s="15"/>
      <c r="W5" s="15"/>
      <c r="X5" s="15"/>
      <c r="Y5" s="15"/>
      <c r="Z5" s="15"/>
      <c r="AA5" s="15"/>
      <c r="AB5" s="15"/>
      <c r="AC5" s="15"/>
    </row>
    <row r="6" spans="1:29" x14ac:dyDescent="0.15">
      <c r="A6" s="15"/>
      <c r="B6" s="15"/>
      <c r="C6" s="16"/>
      <c r="D6" s="17"/>
      <c r="E6" s="17"/>
      <c r="F6" s="16"/>
      <c r="G6" s="44"/>
      <c r="H6" s="17"/>
      <c r="I6" s="15"/>
      <c r="J6" s="15"/>
      <c r="K6" s="15"/>
      <c r="L6" s="15"/>
      <c r="M6" s="15"/>
      <c r="N6" s="15"/>
      <c r="O6" s="15"/>
      <c r="P6" s="15"/>
      <c r="Q6" s="15"/>
      <c r="R6" s="15"/>
      <c r="S6" s="15"/>
      <c r="T6" s="15"/>
      <c r="U6" s="15"/>
      <c r="V6" s="15"/>
      <c r="W6" s="15"/>
      <c r="X6" s="15"/>
      <c r="Y6" s="15"/>
      <c r="Z6" s="15"/>
      <c r="AA6" s="15"/>
      <c r="AB6" s="15"/>
      <c r="AC6" s="15"/>
    </row>
    <row r="7" spans="1:29" x14ac:dyDescent="0.15">
      <c r="A7" s="15"/>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row>
    <row r="8" spans="1:29" x14ac:dyDescent="0.15">
      <c r="A8" s="8" t="s">
        <v>0</v>
      </c>
      <c r="B8" s="9" t="s">
        <v>1</v>
      </c>
      <c r="C8" s="9" t="s">
        <v>2</v>
      </c>
      <c r="D8" s="9" t="s">
        <v>3</v>
      </c>
      <c r="E8" s="9" t="s">
        <v>4</v>
      </c>
      <c r="F8" s="9" t="s">
        <v>5</v>
      </c>
      <c r="G8" s="9" t="s">
        <v>6</v>
      </c>
      <c r="H8" s="9" t="s">
        <v>7</v>
      </c>
      <c r="I8" s="9" t="s">
        <v>8</v>
      </c>
      <c r="J8" s="9" t="s">
        <v>9</v>
      </c>
      <c r="K8" s="9" t="s">
        <v>10</v>
      </c>
      <c r="L8" s="9" t="s">
        <v>11</v>
      </c>
      <c r="M8" s="17"/>
      <c r="N8" s="12" t="s">
        <v>16</v>
      </c>
      <c r="O8" s="13" t="s">
        <v>17</v>
      </c>
      <c r="P8" s="13" t="s">
        <v>19</v>
      </c>
      <c r="Q8" s="13" t="s">
        <v>20</v>
      </c>
      <c r="R8" s="13" t="s">
        <v>18</v>
      </c>
      <c r="S8" s="13" t="s">
        <v>28</v>
      </c>
      <c r="T8" s="13" t="s">
        <v>27</v>
      </c>
      <c r="U8" s="13" t="s">
        <v>34</v>
      </c>
      <c r="V8" s="13" t="s">
        <v>29</v>
      </c>
      <c r="W8" s="13" t="s">
        <v>44</v>
      </c>
      <c r="X8" s="13" t="s">
        <v>45</v>
      </c>
      <c r="Y8" s="13" t="s">
        <v>46</v>
      </c>
      <c r="Z8" s="13" t="s">
        <v>47</v>
      </c>
      <c r="AA8" s="13" t="s">
        <v>52</v>
      </c>
      <c r="AB8" s="13" t="s">
        <v>51</v>
      </c>
      <c r="AC8" s="15"/>
    </row>
    <row r="9" spans="1:29" x14ac:dyDescent="0.15">
      <c r="A9" s="25"/>
      <c r="B9" s="25"/>
      <c r="C9" s="25"/>
      <c r="D9" s="26"/>
      <c r="E9" s="25"/>
      <c r="F9" s="34"/>
      <c r="G9" s="34"/>
      <c r="H9" s="34"/>
      <c r="I9" s="34"/>
      <c r="J9" s="25"/>
      <c r="K9" s="25"/>
      <c r="L9" s="25"/>
      <c r="M9" s="15"/>
      <c r="N9" s="35" t="str">
        <f>IF(OR(F9="",G9=""),"",CEILING(F9,TIME(0,設定!$C$4,0)))</f>
        <v/>
      </c>
      <c r="O9" s="35" t="str">
        <f>IF(OR(F9="",G9=""),"",IF(G9&lt;F9,FLOOR(G9,TIME(0,設定!$C$5,0))+1,FLOOR(G9,TIME(0,設定!$C$5,0))))</f>
        <v/>
      </c>
      <c r="P9" s="35">
        <f>IF(OR(H9="",I9=""),0,IF(H9&gt;I9,CEILING(I9-H9+1,TIME(0,設定!$C$8,0)),CEILING(I9-H9,TIME(0,設定!$C$8,0))))</f>
        <v>0</v>
      </c>
      <c r="Q9" s="35">
        <f>IF(OR(J9="",K9=""),0,IF(J9&gt;K9,CEILING(K9-J9+1,TIME(0,設定!$C$8,0)),CEILING(K9-J9,TIME(0,設定!$C$8,0))))</f>
        <v>0</v>
      </c>
      <c r="R9" s="35" t="str">
        <f>IF(OR(N9="",O9="",N9&gt;O9),"",O9-N9-P9-Q9)</f>
        <v/>
      </c>
      <c r="S9" s="35">
        <f>IF(COUNT(F9:G9)=2,TEXT(MAX(0,MIN(O9,設定!$E$11+1)-MAX(N9,設定!$C$11)),"h:mm")*1,0)</f>
        <v>0</v>
      </c>
      <c r="T9" s="35">
        <f>IF(COUNT(H9:I9)=2,IF(OR(H9&gt;設定!$C$11,H9&lt;設定!$E$11,I9&lt;設定!$E$11,I9&gt;設定!$C$11,H9&gt;I9),IF(H9&gt;I9,CEILING(MIN(I9+1,設定!$E$11+1)-MAX(H9,設定!$C$11),TIME(0,設定!$C$8,0)),IF(設定!$E$11&gt;H9,CEILING(MIN(I9,設定!$E$11)-H9,TIME(0,設定!$C$8,0)),CEILING(I9-MIN(H9,設定!$C$11),TIME(0,設定!$C$8,0)))),0),0)</f>
        <v>0</v>
      </c>
      <c r="U9" s="35">
        <f>IF(COUNT(J9:K9)=2,IF(OR(J9&gt;設定!$C$11,J9&lt;設定!$E$11,K9&lt;設定!$E$11,K9&gt;設定!$C$11,J9&gt;K9),IF(J9&gt;K9,CEILING(MIN(K9+1,設定!$E$11+1)-MAX(J9,設定!$C$11),TIME(0,設定!$C$8,0)),IF(設定!$E$11&gt;J9,CEILING(MIN(K9,設定!$E$11)-J9,TIME(0,設定!$C$8,0)),CEILING(K9-MIN(J9,設定!$C$11),TIME(0,設定!$C$8,0)))),0),0)</f>
        <v>0</v>
      </c>
      <c r="V9" s="35" t="str">
        <f>IF(OR(S9="",S9=0),"",IF(S9&lt;T9+U9,"",S9-T9-U9))</f>
        <v/>
      </c>
      <c r="W9" s="35">
        <f>IF(AND(COUNT(F9:G9)=2,O9&gt;設定!$C$17),TEXT(MAX(0,O9-設定!$E$14),"h:mm")*1,0)</f>
        <v>0</v>
      </c>
      <c r="X9" s="35">
        <f>IF(AND(COUNT(H9:I9)=2,O9&gt;設定!$C$17),IF(OR(H9&gt;設定!$E$14,I9&gt;設定!$E$14),CEILING(I9-MAX(H9,設定!$E$14),TIME(0,設定!$C$8,0)),0),0)</f>
        <v>0</v>
      </c>
      <c r="Y9" s="35">
        <f>IF(AND(COUNT(J9:K9)=2,O9&gt;設定!$C$17),IF(OR(J9&gt;設定!$E$14,K9&gt;設定!$E$14),CEILING(K9-MAX(J9,設定!$E$14),TIME(0,設定!$C$8,0)),0),0)</f>
        <v>0</v>
      </c>
      <c r="Z9" s="35">
        <f>IF(W9-X9-Y9&lt;0,0,W9-X9-Y9)</f>
        <v>0</v>
      </c>
      <c r="AA9" s="46" t="str">
        <f>IF(F9&gt;設定!$C$14,1,"")</f>
        <v/>
      </c>
      <c r="AB9" s="46" t="str">
        <f>IF(AND(G9&lt;設定!$E$14,COUNT(G9)&lt;&gt;0),1,"")</f>
        <v/>
      </c>
      <c r="AC9" s="15"/>
    </row>
    <row r="10" spans="1:29" x14ac:dyDescent="0.15">
      <c r="A10" s="25"/>
      <c r="B10" s="25"/>
      <c r="C10" s="25"/>
      <c r="D10" s="26"/>
      <c r="E10" s="25"/>
      <c r="F10" s="34"/>
      <c r="G10" s="34"/>
      <c r="H10" s="25"/>
      <c r="I10" s="25"/>
      <c r="J10" s="25"/>
      <c r="K10" s="25"/>
      <c r="L10" s="25"/>
      <c r="M10" s="15"/>
      <c r="N10" s="36" t="str">
        <f>IF(OR(F10="",G10=""),"",CEILING(F10,TIME(0,設定!$C$4,0)))</f>
        <v/>
      </c>
      <c r="O10" s="36" t="str">
        <f>IF(OR(F10="",G10=""),"",IF(G10&lt;F10,FLOOR(G10,TIME(0,設定!$C$5,0))+1,FLOOR(G10,TIME(0,設定!$C$5,0))))</f>
        <v/>
      </c>
      <c r="P10" s="36">
        <f>IF(OR(H10="",I10=""),0,IF(H10&gt;I10,CEILING(I10-H10+1,TIME(0,設定!$C$8,0)),CEILING(I10-H10,TIME(0,設定!$C$8,0))))</f>
        <v>0</v>
      </c>
      <c r="Q10" s="36">
        <f>IF(OR(J10="",K10=""),0,IF(J10&gt;K10,CEILING(K10-J10+1,TIME(0,設定!$C$8,0)),CEILING(K10-J10,TIME(0,設定!$C$8,0))))</f>
        <v>0</v>
      </c>
      <c r="R10" s="36" t="str">
        <f t="shared" ref="R10:R68" si="0">IF(OR(N10="",O10="",N10&gt;O10),"",O10-N10-P10-Q10)</f>
        <v/>
      </c>
      <c r="S10" s="36">
        <f>IF(COUNT(F10:G10)=2,TEXT(MAX(0,MIN(O10,設定!$E$11+1)-MAX(N10,設定!$C$11)),"h:mm")*1,0)</f>
        <v>0</v>
      </c>
      <c r="T10" s="36">
        <f>IF(COUNT(H10:I10)=2,IF(OR(H10&gt;設定!$C$11,H10&lt;設定!$E$11,I10&lt;設定!$E$11,I10&gt;設定!$C$11,H10&gt;I10),IF(H10&gt;I10,CEILING(MIN(I10+1,設定!$E$11+1)-MAX(H10,設定!$C$11),TIME(0,設定!$C$8,0)),IF(設定!$E$11&gt;H10,CEILING(MIN(I10,設定!$E$11)-H10,TIME(0,設定!$C$8,0)),CEILING(I10-MIN(H10,設定!$C$11),TIME(0,設定!$C$8,0)))),0),0)</f>
        <v>0</v>
      </c>
      <c r="U10" s="36">
        <f>IF(COUNT(J10:K10)=2,IF(OR(J10&gt;設定!$C$11,J10&lt;設定!$E$11,K10&lt;設定!$E$11,K10&gt;設定!$C$11,J10&gt;K10),IF(J10&gt;K10,CEILING(MIN(K10+1,設定!$E$11+1)-MAX(J10,設定!$C$11),TIME(0,設定!$C$8,0)),IF(設定!$E$11&gt;J10,CEILING(MIN(K10,設定!$E$11)-J10,TIME(0,設定!$C$8,0)),CEILING(K10-MIN(J10,設定!$C$11),TIME(0,設定!$C$8,0)))),0),0)</f>
        <v>0</v>
      </c>
      <c r="V10" s="36" t="str">
        <f t="shared" ref="V10:V68" si="1">IF(OR(S10="",S10=0),"",IF(S10&lt;T10+U10,"",S10-T10-U10))</f>
        <v/>
      </c>
      <c r="W10" s="36">
        <f>IF(AND(COUNT(F10:G10)=2,O10&gt;設定!$C$17),TEXT(MAX(0,O10-設定!$E$14),"h:mm")*1,0)</f>
        <v>0</v>
      </c>
      <c r="X10" s="36">
        <f>IF(AND(COUNT(H10:I10)=2,O10&gt;設定!$C$17),IF(OR(H10&gt;設定!$E$14,I10&gt;設定!$E$14),CEILING(I10-MAX(H10,設定!$E$14),TIME(0,設定!$C$8,0)),0),0)</f>
        <v>0</v>
      </c>
      <c r="Y10" s="36">
        <f>IF(AND(COUNT(J10:K10)=2,O10&gt;設定!$C$17),IF(OR(J10&gt;設定!$E$14,K10&gt;設定!$E$14),CEILING(K10-MAX(J10,設定!$E$14),TIME(0,設定!$C$8,0)),0),0)</f>
        <v>0</v>
      </c>
      <c r="Z10" s="36">
        <f t="shared" ref="Z10:Z68" si="2">IF(W10-X10-Y10&lt;0,0,W10-X10-Y10)</f>
        <v>0</v>
      </c>
      <c r="AA10" s="47" t="str">
        <f>IF(F10&gt;設定!$C$14,1,"")</f>
        <v/>
      </c>
      <c r="AB10" s="46" t="str">
        <f>IF(AND(G10&lt;設定!$E$14,COUNT(G10)&lt;&gt;0),1,"")</f>
        <v/>
      </c>
      <c r="AC10" s="15"/>
    </row>
    <row r="11" spans="1:29" x14ac:dyDescent="0.15">
      <c r="A11" s="25"/>
      <c r="B11" s="25"/>
      <c r="C11" s="25"/>
      <c r="D11" s="26"/>
      <c r="E11" s="25"/>
      <c r="F11" s="34"/>
      <c r="G11" s="34"/>
      <c r="H11" s="34"/>
      <c r="I11" s="34"/>
      <c r="J11" s="25"/>
      <c r="K11" s="25"/>
      <c r="L11" s="25"/>
      <c r="M11" s="15"/>
      <c r="N11" s="36" t="str">
        <f>IF(OR(F11="",G11=""),"",CEILING(F11,TIME(0,設定!$C$4,0)))</f>
        <v/>
      </c>
      <c r="O11" s="36" t="str">
        <f>IF(OR(F11="",G11=""),"",IF(G11&lt;F11,FLOOR(G11,TIME(0,設定!$C$5,0))+1,FLOOR(G11,TIME(0,設定!$C$5,0))))</f>
        <v/>
      </c>
      <c r="P11" s="36">
        <f>IF(OR(H11="",I11=""),0,IF(H11&gt;I11,CEILING(I11-H11+1,TIME(0,設定!$C$8,0)),CEILING(I11-H11,TIME(0,設定!$C$8,0))))</f>
        <v>0</v>
      </c>
      <c r="Q11" s="36">
        <f>IF(OR(J11="",K11=""),0,IF(J11&gt;K11,CEILING(K11-J11+1,TIME(0,設定!$C$8,0)),CEILING(K11-J11,TIME(0,設定!$C$8,0))))</f>
        <v>0</v>
      </c>
      <c r="R11" s="36" t="str">
        <f t="shared" si="0"/>
        <v/>
      </c>
      <c r="S11" s="36">
        <f>IF(COUNT(F11:G11)=2,TEXT(MAX(0,MIN(O11,設定!$E$11+1)-MAX(N11,設定!$C$11)),"h:mm")*1,0)</f>
        <v>0</v>
      </c>
      <c r="T11" s="36">
        <f>IF(COUNT(H11:I11)=2,IF(OR(H11&gt;設定!$C$11,H11&lt;設定!$E$11,I11&lt;設定!$E$11,I11&gt;設定!$C$11,H11&gt;I11),IF(H11&gt;I11,CEILING(MIN(I11+1,設定!$E$11+1)-MAX(H11,設定!$C$11),TIME(0,設定!$C$8,0)),IF(設定!$E$11&gt;H11,CEILING(MIN(I11,設定!$E$11)-H11,TIME(0,設定!$C$8,0)),CEILING(I11-MIN(H11,設定!$C$11),TIME(0,設定!$C$8,0)))),0),0)</f>
        <v>0</v>
      </c>
      <c r="U11" s="36">
        <f>IF(COUNT(J11:K11)=2,IF(OR(J11&gt;設定!$C$11,J11&lt;設定!$E$11,K11&lt;設定!$E$11,K11&gt;設定!$C$11,J11&gt;K11),IF(J11&gt;K11,CEILING(MIN(K11+1,設定!$E$11+1)-MAX(J11,設定!$C$11),TIME(0,設定!$C$8,0)),IF(設定!$E$11&gt;J11,CEILING(MIN(K11,設定!$E$11)-J11,TIME(0,設定!$C$8,0)),CEILING(K11-MIN(J11,設定!$C$11),TIME(0,設定!$C$8,0)))),0),0)</f>
        <v>0</v>
      </c>
      <c r="V11" s="36" t="str">
        <f t="shared" si="1"/>
        <v/>
      </c>
      <c r="W11" s="36">
        <f>IF(AND(COUNT(F11:G11)=2,O11&gt;設定!$C$17),TEXT(MAX(0,O11-設定!$E$14),"h:mm")*1,0)</f>
        <v>0</v>
      </c>
      <c r="X11" s="36">
        <f>IF(AND(COUNT(H11:I11)=2,O11&gt;設定!$C$17),IF(OR(H11&gt;設定!$E$14,I11&gt;設定!$E$14),CEILING(I11-MAX(H11,設定!$E$14),TIME(0,設定!$C$8,0)),0),0)</f>
        <v>0</v>
      </c>
      <c r="Y11" s="36">
        <f>IF(AND(COUNT(J11:K11)=2,O11&gt;設定!$C$17),IF(OR(J11&gt;設定!$E$14,K11&gt;設定!$E$14),CEILING(K11-MAX(J11,設定!$E$14),TIME(0,設定!$C$8,0)),0),0)</f>
        <v>0</v>
      </c>
      <c r="Z11" s="36">
        <f t="shared" si="2"/>
        <v>0</v>
      </c>
      <c r="AA11" s="47" t="str">
        <f>IF(F11&gt;設定!$C$14,1,"")</f>
        <v/>
      </c>
      <c r="AB11" s="46" t="str">
        <f>IF(AND(G11&lt;設定!$E$14,COUNT(G11)&lt;&gt;0),1,"")</f>
        <v/>
      </c>
      <c r="AC11" s="15"/>
    </row>
    <row r="12" spans="1:29" x14ac:dyDescent="0.15">
      <c r="A12" s="25"/>
      <c r="B12" s="25"/>
      <c r="C12" s="25"/>
      <c r="D12" s="26"/>
      <c r="E12" s="25"/>
      <c r="F12" s="34"/>
      <c r="G12" s="34"/>
      <c r="H12" s="34"/>
      <c r="I12" s="34"/>
      <c r="J12" s="34"/>
      <c r="K12" s="34"/>
      <c r="L12" s="25"/>
      <c r="M12" s="15"/>
      <c r="N12" s="36" t="str">
        <f>IF(OR(F12="",G12=""),"",CEILING(F12,TIME(0,設定!$C$4,0)))</f>
        <v/>
      </c>
      <c r="O12" s="36" t="str">
        <f>IF(OR(F12="",G12=""),"",IF(G12&lt;F12,FLOOR(G12,TIME(0,設定!$C$5,0))+1,FLOOR(G12,TIME(0,設定!$C$5,0))))</f>
        <v/>
      </c>
      <c r="P12" s="36">
        <f>IF(OR(H12="",I12=""),0,IF(H12&gt;I12,CEILING(I12-H12+1,TIME(0,設定!$C$8,0)),CEILING(I12-H12,TIME(0,設定!$C$8,0))))</f>
        <v>0</v>
      </c>
      <c r="Q12" s="36">
        <f>IF(OR(J12="",K12=""),0,IF(J12&gt;K12,CEILING(K12-J12+1,TIME(0,設定!$C$8,0)),CEILING(K12-J12,TIME(0,設定!$C$8,0))))</f>
        <v>0</v>
      </c>
      <c r="R12" s="36" t="str">
        <f t="shared" si="0"/>
        <v/>
      </c>
      <c r="S12" s="36">
        <f>IF(COUNT(F12:G12)=2,TEXT(MAX(0,MIN(O12,設定!$E$11+1)-MAX(N12,設定!$C$11)),"h:mm")*1,0)</f>
        <v>0</v>
      </c>
      <c r="T12" s="36">
        <f>IF(COUNT(H12:I12)=2,IF(OR(H12&gt;設定!$C$11,H12&lt;設定!$E$11,I12&lt;設定!$E$11,I12&gt;設定!$C$11,H12&gt;I12),IF(H12&gt;I12,CEILING(MIN(I12+1,設定!$E$11+1)-MAX(H12,設定!$C$11),TIME(0,設定!$C$8,0)),IF(設定!$E$11&gt;H12,CEILING(MIN(I12,設定!$E$11)-H12,TIME(0,設定!$C$8,0)),CEILING(I12-MIN(H12,設定!$C$11),TIME(0,設定!$C$8,0)))),0),0)</f>
        <v>0</v>
      </c>
      <c r="U12" s="36">
        <f>IF(COUNT(J12:K12)=2,IF(OR(J12&gt;設定!$C$11,J12&lt;設定!$E$11,K12&lt;設定!$E$11,K12&gt;設定!$C$11,J12&gt;K12),IF(J12&gt;K12,CEILING(MIN(K12+1,設定!$E$11+1)-MAX(J12,設定!$C$11),TIME(0,設定!$C$8,0)),IF(設定!$E$11&gt;J12,CEILING(MIN(K12,設定!$E$11)-J12,TIME(0,設定!$C$8,0)),CEILING(K12-MIN(J12,設定!$C$11),TIME(0,設定!$C$8,0)))),0),0)</f>
        <v>0</v>
      </c>
      <c r="V12" s="36" t="str">
        <f t="shared" si="1"/>
        <v/>
      </c>
      <c r="W12" s="36">
        <f>IF(AND(COUNT(F12:G12)=2,O12&gt;設定!$C$17),TEXT(MAX(0,O12-設定!$E$14),"h:mm")*1,0)</f>
        <v>0</v>
      </c>
      <c r="X12" s="36">
        <f>IF(AND(COUNT(H12:I12)=2,O12&gt;設定!$C$17),IF(OR(H12&gt;設定!$E$14,I12&gt;設定!$E$14),CEILING(I12-MAX(H12,設定!$E$14),TIME(0,設定!$C$8,0)),0),0)</f>
        <v>0</v>
      </c>
      <c r="Y12" s="36">
        <f>IF(AND(COUNT(J12:K12)=2,O12&gt;設定!$C$17),IF(OR(J12&gt;設定!$E$14,K12&gt;設定!$E$14),CEILING(K12-MAX(J12,設定!$E$14),TIME(0,設定!$C$8,0)),0),0)</f>
        <v>0</v>
      </c>
      <c r="Z12" s="36">
        <f t="shared" si="2"/>
        <v>0</v>
      </c>
      <c r="AA12" s="47" t="str">
        <f>IF(F12&gt;設定!$C$14,1,"")</f>
        <v/>
      </c>
      <c r="AB12" s="46" t="str">
        <f>IF(AND(G12&lt;設定!$E$14,COUNT(G12)&lt;&gt;0),1,"")</f>
        <v/>
      </c>
      <c r="AC12" s="15"/>
    </row>
    <row r="13" spans="1:29" x14ac:dyDescent="0.15">
      <c r="A13" s="25"/>
      <c r="B13" s="25"/>
      <c r="C13" s="25"/>
      <c r="D13" s="26"/>
      <c r="E13" s="25"/>
      <c r="F13" s="34"/>
      <c r="G13" s="34"/>
      <c r="H13" s="34"/>
      <c r="I13" s="34"/>
      <c r="J13" s="25"/>
      <c r="K13" s="25"/>
      <c r="L13" s="25"/>
      <c r="M13" s="15"/>
      <c r="N13" s="36" t="str">
        <f>IF(OR(F13="",G13=""),"",CEILING(F13,TIME(0,設定!$C$4,0)))</f>
        <v/>
      </c>
      <c r="O13" s="36" t="str">
        <f>IF(OR(F13="",G13=""),"",IF(G13&lt;F13,FLOOR(G13,TIME(0,設定!$C$5,0))+1,FLOOR(G13,TIME(0,設定!$C$5,0))))</f>
        <v/>
      </c>
      <c r="P13" s="36">
        <f>IF(OR(H13="",I13=""),0,IF(H13&gt;I13,CEILING(I13-H13+1,TIME(0,設定!$C$8,0)),CEILING(I13-H13,TIME(0,設定!$C$8,0))))</f>
        <v>0</v>
      </c>
      <c r="Q13" s="36">
        <f>IF(OR(J13="",K13=""),0,IF(J13&gt;K13,CEILING(K13-J13+1,TIME(0,設定!$C$8,0)),CEILING(K13-J13,TIME(0,設定!$C$8,0))))</f>
        <v>0</v>
      </c>
      <c r="R13" s="36" t="str">
        <f t="shared" si="0"/>
        <v/>
      </c>
      <c r="S13" s="36">
        <f>IF(COUNT(F13:G13)=2,TEXT(MAX(0,MIN(O13,設定!$E$11+1)-MAX(N13,設定!$C$11)),"h:mm")*1,0)</f>
        <v>0</v>
      </c>
      <c r="T13" s="36">
        <f>IF(COUNT(H13:I13)=2,IF(OR(H13&gt;設定!$C$11,H13&lt;設定!$E$11,I13&lt;設定!$E$11,I13&gt;設定!$C$11,H13&gt;I13),IF(H13&gt;I13,CEILING(MIN(I13+1,設定!$E$11+1)-MAX(H13,設定!$C$11),TIME(0,設定!$C$8,0)),IF(設定!$E$11&gt;H13,CEILING(MIN(I13,設定!$E$11)-H13,TIME(0,設定!$C$8,0)),CEILING(I13-MIN(H13,設定!$C$11),TIME(0,設定!$C$8,0)))),0),0)</f>
        <v>0</v>
      </c>
      <c r="U13" s="36">
        <f>IF(COUNT(J13:K13)=2,IF(OR(J13&gt;設定!$C$11,J13&lt;設定!$E$11,K13&lt;設定!$E$11,K13&gt;設定!$C$11,J13&gt;K13),IF(J13&gt;K13,CEILING(MIN(K13+1,設定!$E$11+1)-MAX(J13,設定!$C$11),TIME(0,設定!$C$8,0)),IF(設定!$E$11&gt;J13,CEILING(MIN(K13,設定!$E$11)-J13,TIME(0,設定!$C$8,0)),CEILING(K13-MIN(J13,設定!$C$11),TIME(0,設定!$C$8,0)))),0),0)</f>
        <v>0</v>
      </c>
      <c r="V13" s="36" t="str">
        <f t="shared" si="1"/>
        <v/>
      </c>
      <c r="W13" s="36">
        <f>IF(AND(COUNT(F13:G13)=2,O13&gt;設定!$C$17),TEXT(MAX(0,O13-設定!$E$14),"h:mm")*1,0)</f>
        <v>0</v>
      </c>
      <c r="X13" s="36">
        <f>IF(AND(COUNT(H13:I13)=2,O13&gt;設定!$C$17),IF(OR(H13&gt;設定!$E$14,I13&gt;設定!$E$14),CEILING(I13-MAX(H13,設定!$E$14),TIME(0,設定!$C$8,0)),0),0)</f>
        <v>0</v>
      </c>
      <c r="Y13" s="36">
        <f>IF(AND(COUNT(J13:K13)=2,O13&gt;設定!$C$17),IF(OR(J13&gt;設定!$E$14,K13&gt;設定!$E$14),CEILING(K13-MAX(J13,設定!$E$14),TIME(0,設定!$C$8,0)),0),0)</f>
        <v>0</v>
      </c>
      <c r="Z13" s="36">
        <f t="shared" si="2"/>
        <v>0</v>
      </c>
      <c r="AA13" s="47" t="str">
        <f>IF(F13&gt;設定!$C$14,1,"")</f>
        <v/>
      </c>
      <c r="AB13" s="46" t="str">
        <f>IF(AND(G13&lt;設定!$E$14,COUNT(G13)&lt;&gt;0),1,"")</f>
        <v/>
      </c>
      <c r="AC13" s="15"/>
    </row>
    <row r="14" spans="1:29" x14ac:dyDescent="0.15">
      <c r="A14" s="25"/>
      <c r="B14" s="25"/>
      <c r="C14" s="25"/>
      <c r="D14" s="26"/>
      <c r="E14" s="25"/>
      <c r="F14" s="34"/>
      <c r="G14" s="34"/>
      <c r="H14" s="34"/>
      <c r="I14" s="34"/>
      <c r="J14" s="25"/>
      <c r="K14" s="25"/>
      <c r="L14" s="25"/>
      <c r="M14" s="15"/>
      <c r="N14" s="36" t="str">
        <f>IF(OR(F14="",G14=""),"",CEILING(F14,TIME(0,設定!$C$4,0)))</f>
        <v/>
      </c>
      <c r="O14" s="36" t="str">
        <f>IF(OR(F14="",G14=""),"",IF(G14&lt;F14,FLOOR(G14,TIME(0,設定!$C$5,0))+1,FLOOR(G14,TIME(0,設定!$C$5,0))))</f>
        <v/>
      </c>
      <c r="P14" s="36">
        <f>IF(OR(H14="",I14=""),0,IF(H14&gt;I14,CEILING(I14-H14+1,TIME(0,設定!$C$8,0)),CEILING(I14-H14,TIME(0,設定!$C$8,0))))</f>
        <v>0</v>
      </c>
      <c r="Q14" s="36">
        <f>IF(OR(J14="",K14=""),0,IF(J14&gt;K14,CEILING(K14-J14+1,TIME(0,設定!$C$8,0)),CEILING(K14-J14,TIME(0,設定!$C$8,0))))</f>
        <v>0</v>
      </c>
      <c r="R14" s="36" t="str">
        <f t="shared" si="0"/>
        <v/>
      </c>
      <c r="S14" s="36">
        <f>IF(COUNT(F14:G14)=2,TEXT(MAX(0,MIN(O14,設定!$E$11+1)-MAX(N14,設定!$C$11)),"h:mm")*1,0)</f>
        <v>0</v>
      </c>
      <c r="T14" s="36">
        <f>IF(COUNT(H14:I14)=2,IF(OR(H14&gt;設定!$C$11,H14&lt;設定!$E$11,I14&lt;設定!$E$11,I14&gt;設定!$C$11,H14&gt;I14),IF(H14&gt;I14,CEILING(MIN(I14+1,設定!$E$11+1)-MAX(H14,設定!$C$11),TIME(0,設定!$C$8,0)),IF(設定!$E$11&gt;H14,CEILING(MIN(I14,設定!$E$11)-H14,TIME(0,設定!$C$8,0)),CEILING(I14-MIN(H14,設定!$C$11),TIME(0,設定!$C$8,0)))),0),0)</f>
        <v>0</v>
      </c>
      <c r="U14" s="36">
        <f>IF(COUNT(J14:K14)=2,IF(OR(J14&gt;設定!$C$11,J14&lt;設定!$E$11,K14&lt;設定!$E$11,K14&gt;設定!$C$11,J14&gt;K14),IF(J14&gt;K14,CEILING(MIN(K14+1,設定!$E$11+1)-MAX(J14,設定!$C$11),TIME(0,設定!$C$8,0)),IF(設定!$E$11&gt;J14,CEILING(MIN(K14,設定!$E$11)-J14,TIME(0,設定!$C$8,0)),CEILING(K14-MIN(J14,設定!$C$11),TIME(0,設定!$C$8,0)))),0),0)</f>
        <v>0</v>
      </c>
      <c r="V14" s="36" t="str">
        <f t="shared" si="1"/>
        <v/>
      </c>
      <c r="W14" s="36">
        <f>IF(AND(COUNT(F14:G14)=2,O14&gt;設定!$C$17),TEXT(MAX(0,O14-設定!$E$14),"h:mm")*1,0)</f>
        <v>0</v>
      </c>
      <c r="X14" s="36">
        <f>IF(AND(COUNT(H14:I14)=2,O14&gt;設定!$C$17),IF(OR(H14&gt;設定!$E$14,I14&gt;設定!$E$14),CEILING(I14-MAX(H14,設定!$E$14),TIME(0,設定!$C$8,0)),0),0)</f>
        <v>0</v>
      </c>
      <c r="Y14" s="36">
        <f>IF(AND(COUNT(J14:K14)=2,O14&gt;設定!$C$17),IF(OR(J14&gt;設定!$E$14,K14&gt;設定!$E$14),CEILING(K14-MAX(J14,設定!$E$14),TIME(0,設定!$C$8,0)),0),0)</f>
        <v>0</v>
      </c>
      <c r="Z14" s="36">
        <f t="shared" si="2"/>
        <v>0</v>
      </c>
      <c r="AA14" s="47" t="str">
        <f>IF(F14&gt;設定!$C$14,1,"")</f>
        <v/>
      </c>
      <c r="AB14" s="46" t="str">
        <f>IF(AND(G14&lt;設定!$E$14,COUNT(G14)&lt;&gt;0),1,"")</f>
        <v/>
      </c>
      <c r="AC14" s="15"/>
    </row>
    <row r="15" spans="1:29" x14ac:dyDescent="0.15">
      <c r="A15" s="25"/>
      <c r="B15" s="25"/>
      <c r="C15" s="25"/>
      <c r="D15" s="26"/>
      <c r="E15" s="25"/>
      <c r="F15" s="34"/>
      <c r="G15" s="34"/>
      <c r="H15" s="34"/>
      <c r="I15" s="34"/>
      <c r="J15" s="25"/>
      <c r="K15" s="25"/>
      <c r="L15" s="25"/>
      <c r="M15" s="15"/>
      <c r="N15" s="36" t="str">
        <f>IF(OR(F15="",G15=""),"",CEILING(F15,TIME(0,設定!$C$4,0)))</f>
        <v/>
      </c>
      <c r="O15" s="36" t="str">
        <f>IF(OR(F15="",G15=""),"",IF(G15&lt;F15,FLOOR(G15,TIME(0,設定!$C$5,0))+1,FLOOR(G15,TIME(0,設定!$C$5,0))))</f>
        <v/>
      </c>
      <c r="P15" s="36">
        <f>IF(OR(H15="",I15=""),0,IF(H15&gt;I15,CEILING(I15-H15+1,TIME(0,設定!$C$8,0)),CEILING(I15-H15,TIME(0,設定!$C$8,0))))</f>
        <v>0</v>
      </c>
      <c r="Q15" s="36">
        <f>IF(OR(J15="",K15=""),0,IF(J15&gt;K15,CEILING(K15-J15+1,TIME(0,設定!$C$8,0)),CEILING(K15-J15,TIME(0,設定!$C$8,0))))</f>
        <v>0</v>
      </c>
      <c r="R15" s="36" t="str">
        <f t="shared" si="0"/>
        <v/>
      </c>
      <c r="S15" s="36">
        <f>IF(COUNT(F15:G15)=2,TEXT(MAX(0,MIN(O15,設定!$E$11+1)-MAX(N15,設定!$C$11)),"h:mm")*1,0)</f>
        <v>0</v>
      </c>
      <c r="T15" s="36">
        <f>IF(COUNT(H15:I15)=2,IF(OR(H15&gt;設定!$C$11,H15&lt;設定!$E$11,I15&lt;設定!$E$11,I15&gt;設定!$C$11,H15&gt;I15),IF(H15&gt;I15,CEILING(MIN(I15+1,設定!$E$11+1)-MAX(H15,設定!$C$11),TIME(0,設定!$C$8,0)),IF(設定!$E$11&gt;H15,CEILING(MIN(I15,設定!$E$11)-H15,TIME(0,設定!$C$8,0)),CEILING(I15-MIN(H15,設定!$C$11),TIME(0,設定!$C$8,0)))),0),0)</f>
        <v>0</v>
      </c>
      <c r="U15" s="36">
        <f>IF(COUNT(J15:K15)=2,IF(OR(J15&gt;設定!$C$11,J15&lt;設定!$E$11,K15&lt;設定!$E$11,K15&gt;設定!$C$11,J15&gt;K15),IF(J15&gt;K15,CEILING(MIN(K15+1,設定!$E$11+1)-MAX(J15,設定!$C$11),TIME(0,設定!$C$8,0)),IF(設定!$E$11&gt;J15,CEILING(MIN(K15,設定!$E$11)-J15,TIME(0,設定!$C$8,0)),CEILING(K15-MIN(J15,設定!$C$11),TIME(0,設定!$C$8,0)))),0),0)</f>
        <v>0</v>
      </c>
      <c r="V15" s="36" t="str">
        <f t="shared" si="1"/>
        <v/>
      </c>
      <c r="W15" s="36">
        <f>IF(AND(COUNT(F15:G15)=2,O15&gt;設定!$C$17),TEXT(MAX(0,O15-設定!$E$14),"h:mm")*1,0)</f>
        <v>0</v>
      </c>
      <c r="X15" s="36">
        <f>IF(AND(COUNT(H15:I15)=2,O15&gt;設定!$C$17),IF(OR(H15&gt;設定!$E$14,I15&gt;設定!$E$14),CEILING(I15-MAX(H15,設定!$E$14),TIME(0,設定!$C$8,0)),0),0)</f>
        <v>0</v>
      </c>
      <c r="Y15" s="36">
        <f>IF(AND(COUNT(J15:K15)=2,O15&gt;設定!$C$17),IF(OR(J15&gt;設定!$E$14,K15&gt;設定!$E$14),CEILING(K15-MAX(J15,設定!$E$14),TIME(0,設定!$C$8,0)),0),0)</f>
        <v>0</v>
      </c>
      <c r="Z15" s="36">
        <f t="shared" si="2"/>
        <v>0</v>
      </c>
      <c r="AA15" s="47" t="str">
        <f>IF(F15&gt;設定!$C$14,1,"")</f>
        <v/>
      </c>
      <c r="AB15" s="46" t="str">
        <f>IF(AND(G15&lt;設定!$E$14,COUNT(G15)&lt;&gt;0),1,"")</f>
        <v/>
      </c>
      <c r="AC15" s="15"/>
    </row>
    <row r="16" spans="1:29" x14ac:dyDescent="0.15">
      <c r="A16" s="25"/>
      <c r="B16" s="25"/>
      <c r="C16" s="25"/>
      <c r="D16" s="26"/>
      <c r="E16" s="25"/>
      <c r="F16" s="34"/>
      <c r="G16" s="34"/>
      <c r="H16" s="34"/>
      <c r="I16" s="34"/>
      <c r="J16" s="25"/>
      <c r="K16" s="25"/>
      <c r="L16" s="25"/>
      <c r="M16" s="15"/>
      <c r="N16" s="36" t="str">
        <f>IF(OR(F16="",G16=""),"",CEILING(F16,TIME(0,設定!$C$4,0)))</f>
        <v/>
      </c>
      <c r="O16" s="36" t="str">
        <f>IF(OR(F16="",G16=""),"",IF(G16&lt;F16,FLOOR(G16,TIME(0,設定!$C$5,0))+1,FLOOR(G16,TIME(0,設定!$C$5,0))))</f>
        <v/>
      </c>
      <c r="P16" s="36">
        <f>IF(OR(H16="",I16=""),0,IF(H16&gt;I16,CEILING(I16-H16+1,TIME(0,設定!$C$8,0)),CEILING(I16-H16,TIME(0,設定!$C$8,0))))</f>
        <v>0</v>
      </c>
      <c r="Q16" s="36">
        <f>IF(OR(J16="",K16=""),0,IF(J16&gt;K16,CEILING(K16-J16+1,TIME(0,設定!$C$8,0)),CEILING(K16-J16,TIME(0,設定!$C$8,0))))</f>
        <v>0</v>
      </c>
      <c r="R16" s="36" t="str">
        <f t="shared" si="0"/>
        <v/>
      </c>
      <c r="S16" s="36">
        <f>IF(COUNT(F16:G16)=2,TEXT(MAX(0,MIN(O16,設定!$E$11+1)-MAX(N16,設定!$C$11)),"h:mm")*1,0)</f>
        <v>0</v>
      </c>
      <c r="T16" s="36">
        <f>IF(COUNT(H16:I16)=2,IF(OR(H16&gt;設定!$C$11,H16&lt;設定!$E$11,I16&lt;設定!$E$11,I16&gt;設定!$C$11,H16&gt;I16),IF(H16&gt;I16,CEILING(MIN(I16+1,設定!$E$11+1)-MAX(H16,設定!$C$11),TIME(0,設定!$C$8,0)),IF(設定!$E$11&gt;H16,CEILING(MIN(I16,設定!$E$11)-H16,TIME(0,設定!$C$8,0)),CEILING(I16-MIN(H16,設定!$C$11),TIME(0,設定!$C$8,0)))),0),0)</f>
        <v>0</v>
      </c>
      <c r="U16" s="36">
        <f>IF(COUNT(J16:K16)=2,IF(OR(J16&gt;設定!$C$11,J16&lt;設定!$E$11,K16&lt;設定!$E$11,K16&gt;設定!$C$11,J16&gt;K16),IF(J16&gt;K16,CEILING(MIN(K16+1,設定!$E$11+1)-MAX(J16,設定!$C$11),TIME(0,設定!$C$8,0)),IF(設定!$E$11&gt;J16,CEILING(MIN(K16,設定!$E$11)-J16,TIME(0,設定!$C$8,0)),CEILING(K16-MIN(J16,設定!$C$11),TIME(0,設定!$C$8,0)))),0),0)</f>
        <v>0</v>
      </c>
      <c r="V16" s="36" t="str">
        <f t="shared" si="1"/>
        <v/>
      </c>
      <c r="W16" s="36">
        <f>IF(AND(COUNT(F16:G16)=2,O16&gt;設定!$C$17),TEXT(MAX(0,O16-設定!$E$14),"h:mm")*1,0)</f>
        <v>0</v>
      </c>
      <c r="X16" s="36">
        <f>IF(AND(COUNT(H16:I16)=2,O16&gt;設定!$C$17),IF(OR(H16&gt;設定!$E$14,I16&gt;設定!$E$14),CEILING(I16-MAX(H16,設定!$E$14),TIME(0,設定!$C$8,0)),0),0)</f>
        <v>0</v>
      </c>
      <c r="Y16" s="36">
        <f>IF(AND(COUNT(J16:K16)=2,O16&gt;設定!$C$17),IF(OR(J16&gt;設定!$E$14,K16&gt;設定!$E$14),CEILING(K16-MAX(J16,設定!$E$14),TIME(0,設定!$C$8,0)),0),0)</f>
        <v>0</v>
      </c>
      <c r="Z16" s="36">
        <f t="shared" si="2"/>
        <v>0</v>
      </c>
      <c r="AA16" s="47" t="str">
        <f>IF(F16&gt;設定!$C$14,1,"")</f>
        <v/>
      </c>
      <c r="AB16" s="46" t="str">
        <f>IF(AND(G16&lt;設定!$E$14,COUNT(G16)&lt;&gt;0),1,"")</f>
        <v/>
      </c>
      <c r="AC16" s="15"/>
    </row>
    <row r="17" spans="1:29" x14ac:dyDescent="0.15">
      <c r="A17" s="25"/>
      <c r="B17" s="25"/>
      <c r="C17" s="25"/>
      <c r="D17" s="26"/>
      <c r="E17" s="25"/>
      <c r="F17" s="34"/>
      <c r="G17" s="34"/>
      <c r="H17" s="25"/>
      <c r="I17" s="25"/>
      <c r="J17" s="25"/>
      <c r="K17" s="25"/>
      <c r="L17" s="25"/>
      <c r="M17" s="15"/>
      <c r="N17" s="36" t="str">
        <f>IF(OR(F17="",G17=""),"",CEILING(F17,TIME(0,設定!$C$4,0)))</f>
        <v/>
      </c>
      <c r="O17" s="36" t="str">
        <f>IF(OR(F17="",G17=""),"",IF(G17&lt;F17,FLOOR(G17,TIME(0,設定!$C$5,0))+1,FLOOR(G17,TIME(0,設定!$C$5,0))))</f>
        <v/>
      </c>
      <c r="P17" s="36">
        <f>IF(OR(H17="",I17=""),0,IF(H17&gt;I17,CEILING(I17-H17+1,TIME(0,設定!$C$8,0)),CEILING(I17-H17,TIME(0,設定!$C$8,0))))</f>
        <v>0</v>
      </c>
      <c r="Q17" s="36">
        <f>IF(OR(J17="",K17=""),0,IF(J17&gt;K17,CEILING(K17-J17+1,TIME(0,設定!$C$8,0)),CEILING(K17-J17,TIME(0,設定!$C$8,0))))</f>
        <v>0</v>
      </c>
      <c r="R17" s="36" t="str">
        <f t="shared" si="0"/>
        <v/>
      </c>
      <c r="S17" s="36">
        <f>IF(COUNT(F17:G17)=2,TEXT(MAX(0,MIN(O17,設定!$E$11+1)-MAX(N17,設定!$C$11)),"h:mm")*1,0)</f>
        <v>0</v>
      </c>
      <c r="T17" s="36">
        <f>IF(COUNT(H17:I17)=2,IF(OR(H17&gt;設定!$C$11,H17&lt;設定!$E$11,I17&lt;設定!$E$11,I17&gt;設定!$C$11,H17&gt;I17),IF(H17&gt;I17,CEILING(MIN(I17+1,設定!$E$11+1)-MAX(H17,設定!$C$11),TIME(0,設定!$C$8,0)),IF(設定!$E$11&gt;H17,CEILING(MIN(I17,設定!$E$11)-H17,TIME(0,設定!$C$8,0)),CEILING(I17-MIN(H17,設定!$C$11),TIME(0,設定!$C$8,0)))),0),0)</f>
        <v>0</v>
      </c>
      <c r="U17" s="36">
        <f>IF(COUNT(J17:K17)=2,IF(OR(J17&gt;設定!$C$11,J17&lt;設定!$E$11,K17&lt;設定!$E$11,K17&gt;設定!$C$11,J17&gt;K17),IF(J17&gt;K17,CEILING(MIN(K17+1,設定!$E$11+1)-MAX(J17,設定!$C$11),TIME(0,設定!$C$8,0)),IF(設定!$E$11&gt;J17,CEILING(MIN(K17,設定!$E$11)-J17,TIME(0,設定!$C$8,0)),CEILING(K17-MIN(J17,設定!$C$11),TIME(0,設定!$C$8,0)))),0),0)</f>
        <v>0</v>
      </c>
      <c r="V17" s="36" t="str">
        <f t="shared" si="1"/>
        <v/>
      </c>
      <c r="W17" s="36">
        <f>IF(AND(COUNT(F17:G17)=2,O17&gt;設定!$C$17),TEXT(MAX(0,O17-設定!$E$14),"h:mm")*1,0)</f>
        <v>0</v>
      </c>
      <c r="X17" s="36">
        <f>IF(AND(COUNT(H17:I17)=2,O17&gt;設定!$C$17),IF(OR(H17&gt;設定!$E$14,I17&gt;設定!$E$14),CEILING(I17-MAX(H17,設定!$E$14),TIME(0,設定!$C$8,0)),0),0)</f>
        <v>0</v>
      </c>
      <c r="Y17" s="36">
        <f>IF(AND(COUNT(J17:K17)=2,O17&gt;設定!$C$17),IF(OR(J17&gt;設定!$E$14,K17&gt;設定!$E$14),CEILING(K17-MAX(J17,設定!$E$14),TIME(0,設定!$C$8,0)),0),0)</f>
        <v>0</v>
      </c>
      <c r="Z17" s="36">
        <f t="shared" si="2"/>
        <v>0</v>
      </c>
      <c r="AA17" s="47" t="str">
        <f>IF(F17&gt;設定!$C$14,1,"")</f>
        <v/>
      </c>
      <c r="AB17" s="46" t="str">
        <f>IF(AND(G17&lt;設定!$E$14,COUNT(G17)&lt;&gt;0),1,"")</f>
        <v/>
      </c>
      <c r="AC17" s="15"/>
    </row>
    <row r="18" spans="1:29" x14ac:dyDescent="0.15">
      <c r="A18" s="25"/>
      <c r="B18" s="25"/>
      <c r="C18" s="25"/>
      <c r="D18" s="26"/>
      <c r="E18" s="25"/>
      <c r="F18" s="34"/>
      <c r="G18" s="34"/>
      <c r="H18" s="34"/>
      <c r="I18" s="34"/>
      <c r="J18" s="25"/>
      <c r="K18" s="25"/>
      <c r="L18" s="25"/>
      <c r="M18" s="15"/>
      <c r="N18" s="36" t="str">
        <f>IF(OR(F18="",G18=""),"",CEILING(F18,TIME(0,設定!$C$4,0)))</f>
        <v/>
      </c>
      <c r="O18" s="36" t="str">
        <f>IF(OR(F18="",G18=""),"",IF(G18&lt;F18,FLOOR(G18,TIME(0,設定!$C$5,0))+1,FLOOR(G18,TIME(0,設定!$C$5,0))))</f>
        <v/>
      </c>
      <c r="P18" s="36">
        <f>IF(OR(H18="",I18=""),0,IF(H18&gt;I18,CEILING(I18-H18+1,TIME(0,設定!$C$8,0)),CEILING(I18-H18,TIME(0,設定!$C$8,0))))</f>
        <v>0</v>
      </c>
      <c r="Q18" s="36">
        <f>IF(OR(J18="",K18=""),0,IF(J18&gt;K18,CEILING(K18-J18+1,TIME(0,設定!$C$8,0)),CEILING(K18-J18,TIME(0,設定!$C$8,0))))</f>
        <v>0</v>
      </c>
      <c r="R18" s="36" t="str">
        <f t="shared" si="0"/>
        <v/>
      </c>
      <c r="S18" s="36">
        <f>IF(COUNT(F18:G18)=2,TEXT(MAX(0,MIN(O18,設定!$E$11+1)-MAX(N18,設定!$C$11)),"h:mm")*1,0)</f>
        <v>0</v>
      </c>
      <c r="T18" s="36">
        <f>IF(COUNT(H18:I18)=2,IF(OR(H18&gt;設定!$C$11,H18&lt;設定!$E$11,I18&lt;設定!$E$11,I18&gt;設定!$C$11,H18&gt;I18),IF(H18&gt;I18,CEILING(MIN(I18+1,設定!$E$11+1)-MAX(H18,設定!$C$11),TIME(0,設定!$C$8,0)),IF(設定!$E$11&gt;H18,CEILING(MIN(I18,設定!$E$11)-H18,TIME(0,設定!$C$8,0)),CEILING(I18-MIN(H18,設定!$C$11),TIME(0,設定!$C$8,0)))),0),0)</f>
        <v>0</v>
      </c>
      <c r="U18" s="36">
        <f>IF(COUNT(J18:K18)=2,IF(OR(J18&gt;設定!$C$11,J18&lt;設定!$E$11,K18&lt;設定!$E$11,K18&gt;設定!$C$11,J18&gt;K18),IF(J18&gt;K18,CEILING(MIN(K18+1,設定!$E$11+1)-MAX(J18,設定!$C$11),TIME(0,設定!$C$8,0)),IF(設定!$E$11&gt;J18,CEILING(MIN(K18,設定!$E$11)-J18,TIME(0,設定!$C$8,0)),CEILING(K18-MIN(J18,設定!$C$11),TIME(0,設定!$C$8,0)))),0),0)</f>
        <v>0</v>
      </c>
      <c r="V18" s="36" t="str">
        <f t="shared" si="1"/>
        <v/>
      </c>
      <c r="W18" s="36">
        <f>IF(AND(COUNT(F18:G18)=2,O18&gt;設定!$C$17),TEXT(MAX(0,O18-設定!$E$14),"h:mm")*1,0)</f>
        <v>0</v>
      </c>
      <c r="X18" s="36">
        <f>IF(AND(COUNT(H18:I18)=2,O18&gt;設定!$C$17),IF(OR(H18&gt;設定!$E$14,I18&gt;設定!$E$14),CEILING(I18-MAX(H18,設定!$E$14),TIME(0,設定!$C$8,0)),0),0)</f>
        <v>0</v>
      </c>
      <c r="Y18" s="36">
        <f>IF(AND(COUNT(J18:K18)=2,O18&gt;設定!$C$17),IF(OR(J18&gt;設定!$E$14,K18&gt;設定!$E$14),CEILING(K18-MAX(J18,設定!$E$14),TIME(0,設定!$C$8,0)),0),0)</f>
        <v>0</v>
      </c>
      <c r="Z18" s="36">
        <f t="shared" si="2"/>
        <v>0</v>
      </c>
      <c r="AA18" s="47" t="str">
        <f>IF(F18&gt;設定!$C$14,1,"")</f>
        <v/>
      </c>
      <c r="AB18" s="46" t="str">
        <f>IF(AND(G18&lt;設定!$E$14,COUNT(G18)&lt;&gt;0),1,"")</f>
        <v/>
      </c>
      <c r="AC18" s="15"/>
    </row>
    <row r="19" spans="1:29" x14ac:dyDescent="0.15">
      <c r="A19" s="25"/>
      <c r="B19" s="25"/>
      <c r="C19" s="25"/>
      <c r="D19" s="26"/>
      <c r="E19" s="25"/>
      <c r="F19" s="34"/>
      <c r="G19" s="34"/>
      <c r="H19" s="25"/>
      <c r="I19" s="25"/>
      <c r="J19" s="25"/>
      <c r="K19" s="25"/>
      <c r="L19" s="25"/>
      <c r="M19" s="15"/>
      <c r="N19" s="36" t="str">
        <f>IF(OR(F19="",G19=""),"",CEILING(F19,TIME(0,設定!$C$4,0)))</f>
        <v/>
      </c>
      <c r="O19" s="36" t="str">
        <f>IF(OR(F19="",G19=""),"",IF(G19&lt;F19,FLOOR(G19,TIME(0,設定!$C$5,0))+1,FLOOR(G19,TIME(0,設定!$C$5,0))))</f>
        <v/>
      </c>
      <c r="P19" s="36">
        <f>IF(OR(H19="",I19=""),0,IF(H19&gt;I19,CEILING(I19-H19+1,TIME(0,設定!$C$8,0)),CEILING(I19-H19,TIME(0,設定!$C$8,0))))</f>
        <v>0</v>
      </c>
      <c r="Q19" s="36">
        <f>IF(OR(J19="",K19=""),0,IF(J19&gt;K19,CEILING(K19-J19+1,TIME(0,設定!$C$8,0)),CEILING(K19-J19,TIME(0,設定!$C$8,0))))</f>
        <v>0</v>
      </c>
      <c r="R19" s="36" t="str">
        <f t="shared" si="0"/>
        <v/>
      </c>
      <c r="S19" s="36">
        <f>IF(COUNT(F19:G19)=2,TEXT(MAX(0,MIN(O19,設定!$E$11+1)-MAX(N19,設定!$C$11)),"h:mm")*1,0)</f>
        <v>0</v>
      </c>
      <c r="T19" s="36">
        <f>IF(COUNT(H19:I19)=2,IF(OR(H19&gt;設定!$C$11,H19&lt;設定!$E$11,I19&lt;設定!$E$11,I19&gt;設定!$C$11,H19&gt;I19),IF(H19&gt;I19,CEILING(MIN(I19+1,設定!$E$11+1)-MAX(H19,設定!$C$11),TIME(0,設定!$C$8,0)),IF(設定!$E$11&gt;H19,CEILING(MIN(I19,設定!$E$11)-H19,TIME(0,設定!$C$8,0)),CEILING(I19-MIN(H19,設定!$C$11),TIME(0,設定!$C$8,0)))),0),0)</f>
        <v>0</v>
      </c>
      <c r="U19" s="36">
        <f>IF(COUNT(J19:K19)=2,IF(OR(J19&gt;設定!$C$11,J19&lt;設定!$E$11,K19&lt;設定!$E$11,K19&gt;設定!$C$11,J19&gt;K19),IF(J19&gt;K19,CEILING(MIN(K19+1,設定!$E$11+1)-MAX(J19,設定!$C$11),TIME(0,設定!$C$8,0)),IF(設定!$E$11&gt;J19,CEILING(MIN(K19,設定!$E$11)-J19,TIME(0,設定!$C$8,0)),CEILING(K19-MIN(J19,設定!$C$11),TIME(0,設定!$C$8,0)))),0),0)</f>
        <v>0</v>
      </c>
      <c r="V19" s="36" t="str">
        <f t="shared" si="1"/>
        <v/>
      </c>
      <c r="W19" s="36">
        <f>IF(AND(COUNT(F19:G19)=2,O19&gt;設定!$C$17),TEXT(MAX(0,O19-設定!$E$14),"h:mm")*1,0)</f>
        <v>0</v>
      </c>
      <c r="X19" s="36">
        <f>IF(AND(COUNT(H19:I19)=2,O19&gt;設定!$C$17),IF(OR(H19&gt;設定!$E$14,I19&gt;設定!$E$14),CEILING(I19-MAX(H19,設定!$E$14),TIME(0,設定!$C$8,0)),0),0)</f>
        <v>0</v>
      </c>
      <c r="Y19" s="36">
        <f>IF(AND(COUNT(J19:K19)=2,O19&gt;設定!$C$17),IF(OR(J19&gt;設定!$E$14,K19&gt;設定!$E$14),CEILING(K19-MAX(J19,設定!$E$14),TIME(0,設定!$C$8,0)),0),0)</f>
        <v>0</v>
      </c>
      <c r="Z19" s="36">
        <f t="shared" si="2"/>
        <v>0</v>
      </c>
      <c r="AA19" s="47" t="str">
        <f>IF(F19&gt;設定!$C$14,1,"")</f>
        <v/>
      </c>
      <c r="AB19" s="46" t="str">
        <f>IF(AND(G19&lt;設定!$E$14,COUNT(G19)&lt;&gt;0),1,"")</f>
        <v/>
      </c>
      <c r="AC19" s="15"/>
    </row>
    <row r="20" spans="1:29" x14ac:dyDescent="0.15">
      <c r="A20" s="25"/>
      <c r="B20" s="25"/>
      <c r="C20" s="25"/>
      <c r="D20" s="26"/>
      <c r="E20" s="25"/>
      <c r="F20" s="34"/>
      <c r="G20" s="34"/>
      <c r="H20" s="34"/>
      <c r="I20" s="34"/>
      <c r="J20" s="25"/>
      <c r="K20" s="25"/>
      <c r="L20" s="25"/>
      <c r="M20" s="15"/>
      <c r="N20" s="36" t="str">
        <f>IF(OR(F20="",G20=""),"",CEILING(F20,TIME(0,設定!$C$4,0)))</f>
        <v/>
      </c>
      <c r="O20" s="36" t="str">
        <f>IF(OR(F20="",G20=""),"",IF(G20&lt;F20,FLOOR(G20,TIME(0,設定!$C$5,0))+1,FLOOR(G20,TIME(0,設定!$C$5,0))))</f>
        <v/>
      </c>
      <c r="P20" s="36">
        <f>IF(OR(H20="",I20=""),0,IF(H20&gt;I20,CEILING(I20-H20+1,TIME(0,設定!$C$8,0)),CEILING(I20-H20,TIME(0,設定!$C$8,0))))</f>
        <v>0</v>
      </c>
      <c r="Q20" s="36">
        <f>IF(OR(J20="",K20=""),0,IF(J20&gt;K20,CEILING(K20-J20+1,TIME(0,設定!$C$8,0)),CEILING(K20-J20,TIME(0,設定!$C$8,0))))</f>
        <v>0</v>
      </c>
      <c r="R20" s="36" t="str">
        <f t="shared" si="0"/>
        <v/>
      </c>
      <c r="S20" s="36">
        <f>IF(COUNT(F20:G20)=2,TEXT(MAX(0,MIN(O20,設定!$E$11+1)-MAX(N20,設定!$C$11)),"h:mm")*1,0)</f>
        <v>0</v>
      </c>
      <c r="T20" s="36">
        <f>IF(COUNT(H20:I20)=2,IF(OR(H20&gt;設定!$C$11,H20&lt;設定!$E$11,I20&lt;設定!$E$11,I20&gt;設定!$C$11,H20&gt;I20),IF(H20&gt;I20,CEILING(MIN(I20+1,設定!$E$11+1)-MAX(H20,設定!$C$11),TIME(0,設定!$C$8,0)),IF(設定!$E$11&gt;H20,CEILING(MIN(I20,設定!$E$11)-H20,TIME(0,設定!$C$8,0)),CEILING(I20-MIN(H20,設定!$C$11),TIME(0,設定!$C$8,0)))),0),0)</f>
        <v>0</v>
      </c>
      <c r="U20" s="36">
        <f>IF(COUNT(J20:K20)=2,IF(OR(J20&gt;設定!$C$11,J20&lt;設定!$E$11,K20&lt;設定!$E$11,K20&gt;設定!$C$11,J20&gt;K20),IF(J20&gt;K20,CEILING(MIN(K20+1,設定!$E$11+1)-MAX(J20,設定!$C$11),TIME(0,設定!$C$8,0)),IF(設定!$E$11&gt;J20,CEILING(MIN(K20,設定!$E$11)-J20,TIME(0,設定!$C$8,0)),CEILING(K20-MIN(J20,設定!$C$11),TIME(0,設定!$C$8,0)))),0),0)</f>
        <v>0</v>
      </c>
      <c r="V20" s="36" t="str">
        <f t="shared" si="1"/>
        <v/>
      </c>
      <c r="W20" s="36">
        <f>IF(AND(COUNT(F20:G20)=2,O20&gt;設定!$C$17),TEXT(MAX(0,O20-設定!$E$14),"h:mm")*1,0)</f>
        <v>0</v>
      </c>
      <c r="X20" s="36">
        <f>IF(AND(COUNT(H20:I20)=2,O20&gt;設定!$C$17),IF(OR(H20&gt;設定!$E$14,I20&gt;設定!$E$14),CEILING(I20-MAX(H20,設定!$E$14),TIME(0,設定!$C$8,0)),0),0)</f>
        <v>0</v>
      </c>
      <c r="Y20" s="36">
        <f>IF(AND(COUNT(J20:K20)=2,O20&gt;設定!$C$17),IF(OR(J20&gt;設定!$E$14,K20&gt;設定!$E$14),CEILING(K20-MAX(J20,設定!$E$14),TIME(0,設定!$C$8,0)),0),0)</f>
        <v>0</v>
      </c>
      <c r="Z20" s="36">
        <f t="shared" si="2"/>
        <v>0</v>
      </c>
      <c r="AA20" s="47" t="str">
        <f>IF(F20&gt;設定!$C$14,1,"")</f>
        <v/>
      </c>
      <c r="AB20" s="46" t="str">
        <f>IF(AND(G20&lt;設定!$E$14,COUNT(G20)&lt;&gt;0),1,"")</f>
        <v/>
      </c>
      <c r="AC20" s="15"/>
    </row>
    <row r="21" spans="1:29" x14ac:dyDescent="0.15">
      <c r="A21" s="25"/>
      <c r="B21" s="25"/>
      <c r="C21" s="25"/>
      <c r="D21" s="26"/>
      <c r="E21" s="25"/>
      <c r="F21" s="34"/>
      <c r="G21" s="34"/>
      <c r="H21" s="25"/>
      <c r="I21" s="25"/>
      <c r="J21" s="25"/>
      <c r="K21" s="25"/>
      <c r="L21" s="25"/>
      <c r="M21" s="15"/>
      <c r="N21" s="36" t="str">
        <f>IF(OR(F21="",G21=""),"",CEILING(F21,TIME(0,設定!$C$4,0)))</f>
        <v/>
      </c>
      <c r="O21" s="36" t="str">
        <f>IF(OR(F21="",G21=""),"",IF(G21&lt;F21,FLOOR(G21,TIME(0,設定!$C$5,0))+1,FLOOR(G21,TIME(0,設定!$C$5,0))))</f>
        <v/>
      </c>
      <c r="P21" s="36">
        <f>IF(OR(H21="",I21=""),0,IF(H21&gt;I21,CEILING(I21-H21+1,TIME(0,設定!$C$8,0)),CEILING(I21-H21,TIME(0,設定!$C$8,0))))</f>
        <v>0</v>
      </c>
      <c r="Q21" s="36">
        <f>IF(OR(J21="",K21=""),0,IF(J21&gt;K21,CEILING(K21-J21+1,TIME(0,設定!$C$8,0)),CEILING(K21-J21,TIME(0,設定!$C$8,0))))</f>
        <v>0</v>
      </c>
      <c r="R21" s="36" t="str">
        <f t="shared" si="0"/>
        <v/>
      </c>
      <c r="S21" s="36">
        <f>IF(COUNT(F21:G21)=2,TEXT(MAX(0,MIN(O21,設定!$E$11+1)-MAX(N21,設定!$C$11)),"h:mm")*1,0)</f>
        <v>0</v>
      </c>
      <c r="T21" s="36">
        <f>IF(COUNT(H21:I21)=2,IF(OR(H21&gt;設定!$C$11,H21&lt;設定!$E$11,I21&lt;設定!$E$11,I21&gt;設定!$C$11,H21&gt;I21),IF(H21&gt;I21,CEILING(MIN(I21+1,設定!$E$11+1)-MAX(H21,設定!$C$11),TIME(0,設定!$C$8,0)),IF(設定!$E$11&gt;H21,CEILING(MIN(I21,設定!$E$11)-H21,TIME(0,設定!$C$8,0)),CEILING(I21-MIN(H21,設定!$C$11),TIME(0,設定!$C$8,0)))),0),0)</f>
        <v>0</v>
      </c>
      <c r="U21" s="36">
        <f>IF(COUNT(J21:K21)=2,IF(OR(J21&gt;設定!$C$11,J21&lt;設定!$E$11,K21&lt;設定!$E$11,K21&gt;設定!$C$11,J21&gt;K21),IF(J21&gt;K21,CEILING(MIN(K21+1,設定!$E$11+1)-MAX(J21,設定!$C$11),TIME(0,設定!$C$8,0)),IF(設定!$E$11&gt;J21,CEILING(MIN(K21,設定!$E$11)-J21,TIME(0,設定!$C$8,0)),CEILING(K21-MIN(J21,設定!$C$11),TIME(0,設定!$C$8,0)))),0),0)</f>
        <v>0</v>
      </c>
      <c r="V21" s="36" t="str">
        <f t="shared" si="1"/>
        <v/>
      </c>
      <c r="W21" s="36">
        <f>IF(AND(COUNT(F21:G21)=2,O21&gt;設定!$C$17),TEXT(MAX(0,O21-設定!$E$14),"h:mm")*1,0)</f>
        <v>0</v>
      </c>
      <c r="X21" s="36">
        <f>IF(AND(COUNT(H21:I21)=2,O21&gt;設定!$C$17),IF(OR(H21&gt;設定!$E$14,I21&gt;設定!$E$14),CEILING(I21-MAX(H21,設定!$E$14),TIME(0,設定!$C$8,0)),0),0)</f>
        <v>0</v>
      </c>
      <c r="Y21" s="36">
        <f>IF(AND(COUNT(J21:K21)=2,O21&gt;設定!$C$17),IF(OR(J21&gt;設定!$E$14,K21&gt;設定!$E$14),CEILING(K21-MAX(J21,設定!$E$14),TIME(0,設定!$C$8,0)),0),0)</f>
        <v>0</v>
      </c>
      <c r="Z21" s="36">
        <f t="shared" si="2"/>
        <v>0</v>
      </c>
      <c r="AA21" s="47" t="str">
        <f>IF(F21&gt;設定!$C$14,1,"")</f>
        <v/>
      </c>
      <c r="AB21" s="46" t="str">
        <f>IF(AND(G21&lt;設定!$E$14,COUNT(G21)&lt;&gt;0),1,"")</f>
        <v/>
      </c>
      <c r="AC21" s="15"/>
    </row>
    <row r="22" spans="1:29" x14ac:dyDescent="0.15">
      <c r="A22" s="25"/>
      <c r="B22" s="25"/>
      <c r="C22" s="25"/>
      <c r="D22" s="26"/>
      <c r="E22" s="25"/>
      <c r="F22" s="34"/>
      <c r="G22" s="34"/>
      <c r="H22" s="34"/>
      <c r="I22" s="34"/>
      <c r="J22" s="25"/>
      <c r="K22" s="25"/>
      <c r="L22" s="25"/>
      <c r="M22" s="15"/>
      <c r="N22" s="36" t="str">
        <f>IF(OR(F22="",G22=""),"",CEILING(F22,TIME(0,設定!$C$4,0)))</f>
        <v/>
      </c>
      <c r="O22" s="36" t="str">
        <f>IF(OR(F22="",G22=""),"",IF(G22&lt;F22,FLOOR(G22,TIME(0,設定!$C$5,0))+1,FLOOR(G22,TIME(0,設定!$C$5,0))))</f>
        <v/>
      </c>
      <c r="P22" s="36">
        <f>IF(OR(H22="",I22=""),0,IF(H22&gt;I22,CEILING(I22-H22+1,TIME(0,設定!$C$8,0)),CEILING(I22-H22,TIME(0,設定!$C$8,0))))</f>
        <v>0</v>
      </c>
      <c r="Q22" s="36">
        <f>IF(OR(J22="",K22=""),0,IF(J22&gt;K22,CEILING(K22-J22+1,TIME(0,設定!$C$8,0)),CEILING(K22-J22,TIME(0,設定!$C$8,0))))</f>
        <v>0</v>
      </c>
      <c r="R22" s="36" t="str">
        <f t="shared" si="0"/>
        <v/>
      </c>
      <c r="S22" s="36">
        <f>IF(COUNT(F22:G22)=2,TEXT(MAX(0,MIN(O22,設定!$E$11+1)-MAX(N22,設定!$C$11)),"h:mm")*1,0)</f>
        <v>0</v>
      </c>
      <c r="T22" s="36">
        <f>IF(COUNT(H22:I22)=2,IF(OR(H22&gt;設定!$C$11,H22&lt;設定!$E$11,I22&lt;設定!$E$11,I22&gt;設定!$C$11,H22&gt;I22),IF(H22&gt;I22,CEILING(MIN(I22+1,設定!$E$11+1)-MAX(H22,設定!$C$11),TIME(0,設定!$C$8,0)),IF(設定!$E$11&gt;H22,CEILING(MIN(I22,設定!$E$11)-H22,TIME(0,設定!$C$8,0)),CEILING(I22-MIN(H22,設定!$C$11),TIME(0,設定!$C$8,0)))),0),0)</f>
        <v>0</v>
      </c>
      <c r="U22" s="36">
        <f>IF(COUNT(J22:K22)=2,IF(OR(J22&gt;設定!$C$11,J22&lt;設定!$E$11,K22&lt;設定!$E$11,K22&gt;設定!$C$11,J22&gt;K22),IF(J22&gt;K22,CEILING(MIN(K22+1,設定!$E$11+1)-MAX(J22,設定!$C$11),TIME(0,設定!$C$8,0)),IF(設定!$E$11&gt;J22,CEILING(MIN(K22,設定!$E$11)-J22,TIME(0,設定!$C$8,0)),CEILING(K22-MIN(J22,設定!$C$11),TIME(0,設定!$C$8,0)))),0),0)</f>
        <v>0</v>
      </c>
      <c r="V22" s="36" t="str">
        <f t="shared" si="1"/>
        <v/>
      </c>
      <c r="W22" s="36">
        <f>IF(AND(COUNT(F22:G22)=2,O22&gt;設定!$C$17),TEXT(MAX(0,O22-設定!$E$14),"h:mm")*1,0)</f>
        <v>0</v>
      </c>
      <c r="X22" s="36">
        <f>IF(AND(COUNT(H22:I22)=2,O22&gt;設定!$C$17),IF(OR(H22&gt;設定!$E$14,I22&gt;設定!$E$14),CEILING(I22-MAX(H22,設定!$E$14),TIME(0,設定!$C$8,0)),0),0)</f>
        <v>0</v>
      </c>
      <c r="Y22" s="36">
        <f>IF(AND(COUNT(J22:K22)=2,O22&gt;設定!$C$17),IF(OR(J22&gt;設定!$E$14,K22&gt;設定!$E$14),CEILING(K22-MAX(J22,設定!$E$14),TIME(0,設定!$C$8,0)),0),0)</f>
        <v>0</v>
      </c>
      <c r="Z22" s="36">
        <f t="shared" si="2"/>
        <v>0</v>
      </c>
      <c r="AA22" s="47" t="str">
        <f>IF(F22&gt;設定!$C$14,1,"")</f>
        <v/>
      </c>
      <c r="AB22" s="46" t="str">
        <f>IF(AND(G22&lt;設定!$E$14,COUNT(G22)&lt;&gt;0),1,"")</f>
        <v/>
      </c>
      <c r="AC22" s="15"/>
    </row>
    <row r="23" spans="1:29" x14ac:dyDescent="0.15">
      <c r="A23" s="25"/>
      <c r="B23" s="25"/>
      <c r="C23" s="25"/>
      <c r="D23" s="26"/>
      <c r="E23" s="25"/>
      <c r="F23" s="27"/>
      <c r="G23" s="27"/>
      <c r="H23" s="27"/>
      <c r="I23" s="27"/>
      <c r="J23" s="27"/>
      <c r="K23" s="27"/>
      <c r="L23" s="25"/>
      <c r="M23" s="15"/>
      <c r="N23" s="36" t="str">
        <f>IF(OR(F23="",G23=""),"",CEILING(F23,TIME(0,設定!$C$4,0)))</f>
        <v/>
      </c>
      <c r="O23" s="36" t="str">
        <f>IF(OR(F23="",G23=""),"",IF(G23&lt;F23,FLOOR(G23,TIME(0,設定!$C$5,0))+1,FLOOR(G23,TIME(0,設定!$C$5,0))))</f>
        <v/>
      </c>
      <c r="P23" s="36">
        <f>IF(OR(H23="",I23=""),0,IF(H23&gt;I23,CEILING(I23-H23+1,TIME(0,設定!$C$8,0)),CEILING(I23-H23,TIME(0,設定!$C$8,0))))</f>
        <v>0</v>
      </c>
      <c r="Q23" s="36">
        <f>IF(OR(J23="",K23=""),0,IF(J23&gt;K23,CEILING(K23-J23+1,TIME(0,設定!$C$8,0)),CEILING(K23-J23,TIME(0,設定!$C$8,0))))</f>
        <v>0</v>
      </c>
      <c r="R23" s="36" t="str">
        <f t="shared" si="0"/>
        <v/>
      </c>
      <c r="S23" s="36">
        <f>IF(COUNT(F23:G23)=2,TEXT(MAX(0,MIN(O23,設定!$E$11+1)-MAX(N23,設定!$C$11)),"h:mm")*1,0)</f>
        <v>0</v>
      </c>
      <c r="T23" s="36">
        <f>IF(COUNT(H23:I23)=2,IF(OR(H23&gt;設定!$C$11,H23&lt;設定!$E$11,I23&lt;設定!$E$11,I23&gt;設定!$C$11,H23&gt;I23),IF(H23&gt;I23,CEILING(MIN(I23+1,設定!$E$11+1)-MAX(H23,設定!$C$11),TIME(0,設定!$C$8,0)),IF(設定!$E$11&gt;H23,CEILING(MIN(I23,設定!$E$11)-H23,TIME(0,設定!$C$8,0)),CEILING(I23-MIN(H23,設定!$C$11),TIME(0,設定!$C$8,0)))),0),0)</f>
        <v>0</v>
      </c>
      <c r="U23" s="36">
        <f>IF(COUNT(J23:K23)=2,IF(OR(J23&gt;設定!$C$11,J23&lt;設定!$E$11,K23&lt;設定!$E$11,K23&gt;設定!$C$11,J23&gt;K23),IF(J23&gt;K23,CEILING(MIN(K23+1,設定!$E$11+1)-MAX(J23,設定!$C$11),TIME(0,設定!$C$8,0)),IF(設定!$E$11&gt;J23,CEILING(MIN(K23,設定!$E$11)-J23,TIME(0,設定!$C$8,0)),CEILING(K23-MIN(J23,設定!$C$11),TIME(0,設定!$C$8,0)))),0),0)</f>
        <v>0</v>
      </c>
      <c r="V23" s="36" t="str">
        <f t="shared" si="1"/>
        <v/>
      </c>
      <c r="W23" s="36">
        <f>IF(AND(COUNT(F23:G23)=2,O23&gt;設定!$C$17),TEXT(MAX(0,O23-設定!$E$14),"h:mm")*1,0)</f>
        <v>0</v>
      </c>
      <c r="X23" s="36">
        <f>IF(AND(COUNT(H23:I23)=2,O23&gt;設定!$C$17),IF(OR(H23&gt;設定!$E$14,I23&gt;設定!$E$14),CEILING(I23-MAX(H23,設定!$E$14),TIME(0,設定!$C$8,0)),0),0)</f>
        <v>0</v>
      </c>
      <c r="Y23" s="36">
        <f>IF(AND(COUNT(J23:K23)=2,O23&gt;設定!$C$17),IF(OR(J23&gt;設定!$E$14,K23&gt;設定!$E$14),CEILING(K23-MAX(J23,設定!$E$14),TIME(0,設定!$C$8,0)),0),0)</f>
        <v>0</v>
      </c>
      <c r="Z23" s="36">
        <f t="shared" si="2"/>
        <v>0</v>
      </c>
      <c r="AA23" s="47" t="str">
        <f>IF(F23&gt;設定!$C$14,1,"")</f>
        <v/>
      </c>
      <c r="AB23" s="46" t="str">
        <f>IF(AND(G23&lt;設定!$E$14,COUNT(G23)&lt;&gt;0),1,"")</f>
        <v/>
      </c>
      <c r="AC23" s="15"/>
    </row>
    <row r="24" spans="1:29" x14ac:dyDescent="0.15">
      <c r="A24" s="25"/>
      <c r="B24" s="25"/>
      <c r="C24" s="25"/>
      <c r="D24" s="26"/>
      <c r="E24" s="25"/>
      <c r="F24" s="27"/>
      <c r="G24" s="27"/>
      <c r="H24" s="27"/>
      <c r="I24" s="27"/>
      <c r="J24" s="27"/>
      <c r="K24" s="27"/>
      <c r="L24" s="25"/>
      <c r="M24" s="15"/>
      <c r="N24" s="36" t="str">
        <f>IF(OR(F24="",G24=""),"",CEILING(F24,TIME(0,設定!$C$4,0)))</f>
        <v/>
      </c>
      <c r="O24" s="36" t="str">
        <f>IF(OR(F24="",G24=""),"",IF(G24&lt;F24,FLOOR(G24,TIME(0,設定!$C$5,0))+1,FLOOR(G24,TIME(0,設定!$C$5,0))))</f>
        <v/>
      </c>
      <c r="P24" s="36">
        <f>IF(OR(H24="",I24=""),0,IF(H24&gt;I24,CEILING(I24-H24+1,TIME(0,設定!$C$8,0)),CEILING(I24-H24,TIME(0,設定!$C$8,0))))</f>
        <v>0</v>
      </c>
      <c r="Q24" s="36">
        <f>IF(OR(J24="",K24=""),0,IF(J24&gt;K24,CEILING(K24-J24+1,TIME(0,設定!$C$8,0)),CEILING(K24-J24,TIME(0,設定!$C$8,0))))</f>
        <v>0</v>
      </c>
      <c r="R24" s="36" t="str">
        <f t="shared" si="0"/>
        <v/>
      </c>
      <c r="S24" s="36">
        <f>IF(COUNT(F24:G24)=2,TEXT(MAX(0,MIN(O24,設定!$E$11+1)-MAX(N24,設定!$C$11)),"h:mm")*1,0)</f>
        <v>0</v>
      </c>
      <c r="T24" s="36">
        <f>IF(COUNT(H24:I24)=2,IF(OR(H24&gt;設定!$C$11,H24&lt;設定!$E$11,I24&lt;設定!$E$11,I24&gt;設定!$C$11,H24&gt;I24),IF(H24&gt;I24,CEILING(MIN(I24+1,設定!$E$11+1)-MAX(H24,設定!$C$11),TIME(0,設定!$C$8,0)),IF(設定!$E$11&gt;H24,CEILING(MIN(I24,設定!$E$11)-H24,TIME(0,設定!$C$8,0)),CEILING(I24-MIN(H24,設定!$C$11),TIME(0,設定!$C$8,0)))),0),0)</f>
        <v>0</v>
      </c>
      <c r="U24" s="36">
        <f>IF(COUNT(J24:K24)=2,IF(OR(J24&gt;設定!$C$11,J24&lt;設定!$E$11,K24&lt;設定!$E$11,K24&gt;設定!$C$11,J24&gt;K24),IF(J24&gt;K24,CEILING(MIN(K24+1,設定!$E$11+1)-MAX(J24,設定!$C$11),TIME(0,設定!$C$8,0)),IF(設定!$E$11&gt;J24,CEILING(MIN(K24,設定!$E$11)-J24,TIME(0,設定!$C$8,0)),CEILING(K24-MIN(J24,設定!$C$11),TIME(0,設定!$C$8,0)))),0),0)</f>
        <v>0</v>
      </c>
      <c r="V24" s="36" t="str">
        <f t="shared" si="1"/>
        <v/>
      </c>
      <c r="W24" s="36">
        <f>IF(AND(COUNT(F24:G24)=2,O24&gt;設定!$C$17),TEXT(MAX(0,O24-設定!$E$14),"h:mm")*1,0)</f>
        <v>0</v>
      </c>
      <c r="X24" s="36">
        <f>IF(AND(COUNT(H24:I24)=2,O24&gt;設定!$C$17),IF(OR(H24&gt;設定!$E$14,I24&gt;設定!$E$14),CEILING(I24-MAX(H24,設定!$E$14),TIME(0,設定!$C$8,0)),0),0)</f>
        <v>0</v>
      </c>
      <c r="Y24" s="36">
        <f>IF(AND(COUNT(J24:K24)=2,O24&gt;設定!$C$17),IF(OR(J24&gt;設定!$E$14,K24&gt;設定!$E$14),CEILING(K24-MAX(J24,設定!$E$14),TIME(0,設定!$C$8,0)),0),0)</f>
        <v>0</v>
      </c>
      <c r="Z24" s="36">
        <f t="shared" si="2"/>
        <v>0</v>
      </c>
      <c r="AA24" s="47" t="str">
        <f>IF(F24&gt;設定!$C$14,1,"")</f>
        <v/>
      </c>
      <c r="AB24" s="46" t="str">
        <f>IF(AND(G24&lt;設定!$E$14,COUNT(G24)&lt;&gt;0),1,"")</f>
        <v/>
      </c>
      <c r="AC24" s="15"/>
    </row>
    <row r="25" spans="1:29" x14ac:dyDescent="0.15">
      <c r="A25" s="25"/>
      <c r="B25" s="25"/>
      <c r="C25" s="25"/>
      <c r="D25" s="26"/>
      <c r="E25" s="25"/>
      <c r="F25" s="27"/>
      <c r="G25" s="27"/>
      <c r="H25" s="27"/>
      <c r="I25" s="27"/>
      <c r="J25" s="27"/>
      <c r="K25" s="27"/>
      <c r="L25" s="25"/>
      <c r="M25" s="15"/>
      <c r="N25" s="36" t="str">
        <f>IF(OR(F25="",G25=""),"",CEILING(F25,TIME(0,設定!$C$4,0)))</f>
        <v/>
      </c>
      <c r="O25" s="36" t="str">
        <f>IF(OR(F25="",G25=""),"",IF(G25&lt;F25,FLOOR(G25,TIME(0,設定!$C$5,0))+1,FLOOR(G25,TIME(0,設定!$C$5,0))))</f>
        <v/>
      </c>
      <c r="P25" s="36">
        <f>IF(OR(H25="",I25=""),0,IF(H25&gt;I25,CEILING(I25-H25+1,TIME(0,設定!$C$8,0)),CEILING(I25-H25,TIME(0,設定!$C$8,0))))</f>
        <v>0</v>
      </c>
      <c r="Q25" s="36">
        <f>IF(OR(J25="",K25=""),0,IF(J25&gt;K25,CEILING(K25-J25+1,TIME(0,設定!$C$8,0)),CEILING(K25-J25,TIME(0,設定!$C$8,0))))</f>
        <v>0</v>
      </c>
      <c r="R25" s="36" t="str">
        <f t="shared" si="0"/>
        <v/>
      </c>
      <c r="S25" s="36">
        <f>IF(COUNT(F25:G25)=2,TEXT(MAX(0,MIN(O25,設定!$E$11+1)-MAX(N25,設定!$C$11)),"h:mm")*1,0)</f>
        <v>0</v>
      </c>
      <c r="T25" s="36">
        <f>IF(COUNT(H25:I25)=2,IF(OR(H25&gt;設定!$C$11,H25&lt;設定!$E$11,I25&lt;設定!$E$11,I25&gt;設定!$C$11,H25&gt;I25),IF(H25&gt;I25,CEILING(MIN(I25+1,設定!$E$11+1)-MAX(H25,設定!$C$11),TIME(0,設定!$C$8,0)),IF(設定!$E$11&gt;H25,CEILING(MIN(I25,設定!$E$11)-H25,TIME(0,設定!$C$8,0)),CEILING(I25-MIN(H25,設定!$C$11),TIME(0,設定!$C$8,0)))),0),0)</f>
        <v>0</v>
      </c>
      <c r="U25" s="36">
        <f>IF(COUNT(J25:K25)=2,IF(OR(J25&gt;設定!$C$11,J25&lt;設定!$E$11,K25&lt;設定!$E$11,K25&gt;設定!$C$11,J25&gt;K25),IF(J25&gt;K25,CEILING(MIN(K25+1,設定!$E$11+1)-MAX(J25,設定!$C$11),TIME(0,設定!$C$8,0)),IF(設定!$E$11&gt;J25,CEILING(MIN(K25,設定!$E$11)-J25,TIME(0,設定!$C$8,0)),CEILING(K25-MIN(J25,設定!$C$11),TIME(0,設定!$C$8,0)))),0),0)</f>
        <v>0</v>
      </c>
      <c r="V25" s="36" t="str">
        <f t="shared" si="1"/>
        <v/>
      </c>
      <c r="W25" s="36">
        <f>IF(AND(COUNT(F25:G25)=2,O25&gt;設定!$C$17),TEXT(MAX(0,O25-設定!$E$14),"h:mm")*1,0)</f>
        <v>0</v>
      </c>
      <c r="X25" s="36">
        <f>IF(AND(COUNT(H25:I25)=2,O25&gt;設定!$C$17),IF(OR(H25&gt;設定!$E$14,I25&gt;設定!$E$14),CEILING(I25-MAX(H25,設定!$E$14),TIME(0,設定!$C$8,0)),0),0)</f>
        <v>0</v>
      </c>
      <c r="Y25" s="36">
        <f>IF(AND(COUNT(J25:K25)=2,O25&gt;設定!$C$17),IF(OR(J25&gt;設定!$E$14,K25&gt;設定!$E$14),CEILING(K25-MAX(J25,設定!$E$14),TIME(0,設定!$C$8,0)),0),0)</f>
        <v>0</v>
      </c>
      <c r="Z25" s="36">
        <f t="shared" si="2"/>
        <v>0</v>
      </c>
      <c r="AA25" s="47" t="str">
        <f>IF(F25&gt;設定!$C$14,1,"")</f>
        <v/>
      </c>
      <c r="AB25" s="46" t="str">
        <f>IF(AND(G25&lt;設定!$E$14,COUNT(G25)&lt;&gt;0),1,"")</f>
        <v/>
      </c>
      <c r="AC25" s="15"/>
    </row>
    <row r="26" spans="1:29" x14ac:dyDescent="0.15">
      <c r="A26" s="25"/>
      <c r="B26" s="25"/>
      <c r="C26" s="25"/>
      <c r="D26" s="25"/>
      <c r="E26" s="25"/>
      <c r="F26" s="27"/>
      <c r="G26" s="27"/>
      <c r="H26" s="27"/>
      <c r="I26" s="27"/>
      <c r="J26" s="27"/>
      <c r="K26" s="27"/>
      <c r="L26" s="25"/>
      <c r="M26" s="15"/>
      <c r="N26" s="36" t="str">
        <f>IF(OR(F26="",G26=""),"",CEILING(F26,TIME(0,設定!$C$4,0)))</f>
        <v/>
      </c>
      <c r="O26" s="36" t="str">
        <f>IF(OR(F26="",G26=""),"",IF(G26&lt;F26,FLOOR(G26,TIME(0,設定!$C$5,0))+1,FLOOR(G26,TIME(0,設定!$C$5,0))))</f>
        <v/>
      </c>
      <c r="P26" s="36">
        <f>IF(OR(H26="",I26=""),0,IF(H26&gt;I26,CEILING(I26-H26+1,TIME(0,設定!$C$8,0)),CEILING(I26-H26,TIME(0,設定!$C$8,0))))</f>
        <v>0</v>
      </c>
      <c r="Q26" s="36">
        <f>IF(OR(J26="",K26=""),0,IF(J26&gt;K26,CEILING(K26-J26+1,TIME(0,設定!$C$8,0)),CEILING(K26-J26,TIME(0,設定!$C$8,0))))</f>
        <v>0</v>
      </c>
      <c r="R26" s="36" t="str">
        <f t="shared" si="0"/>
        <v/>
      </c>
      <c r="S26" s="36">
        <f>IF(COUNT(F26:G26)=2,TEXT(MAX(0,MIN(O26,設定!$E$11+1)-MAX(N26,設定!$C$11)),"h:mm")*1,0)</f>
        <v>0</v>
      </c>
      <c r="T26" s="36">
        <f>IF(COUNT(H26:I26)=2,IF(OR(H26&gt;設定!$C$11,H26&lt;設定!$E$11,I26&lt;設定!$E$11,I26&gt;設定!$C$11,H26&gt;I26),IF(H26&gt;I26,CEILING(MIN(I26+1,設定!$E$11+1)-MAX(H26,設定!$C$11),TIME(0,設定!$C$8,0)),IF(設定!$E$11&gt;H26,CEILING(MIN(I26,設定!$E$11)-H26,TIME(0,設定!$C$8,0)),CEILING(I26-MIN(H26,設定!$C$11),TIME(0,設定!$C$8,0)))),0),0)</f>
        <v>0</v>
      </c>
      <c r="U26" s="36">
        <f>IF(COUNT(J26:K26)=2,IF(OR(J26&gt;設定!$C$11,J26&lt;設定!$E$11,K26&lt;設定!$E$11,K26&gt;設定!$C$11,J26&gt;K26),IF(J26&gt;K26,CEILING(MIN(K26+1,設定!$E$11+1)-MAX(J26,設定!$C$11),TIME(0,設定!$C$8,0)),IF(設定!$E$11&gt;J26,CEILING(MIN(K26,設定!$E$11)-J26,TIME(0,設定!$C$8,0)),CEILING(K26-MIN(J26,設定!$C$11),TIME(0,設定!$C$8,0)))),0),0)</f>
        <v>0</v>
      </c>
      <c r="V26" s="36" t="str">
        <f t="shared" si="1"/>
        <v/>
      </c>
      <c r="W26" s="36">
        <f>IF(AND(COUNT(F26:G26)=2,O26&gt;設定!$C$17),TEXT(MAX(0,O26-設定!$E$14),"h:mm")*1,0)</f>
        <v>0</v>
      </c>
      <c r="X26" s="36">
        <f>IF(AND(COUNT(H26:I26)=2,O26&gt;設定!$C$17),IF(OR(H26&gt;設定!$E$14,I26&gt;設定!$E$14),CEILING(I26-MAX(H26,設定!$E$14),TIME(0,設定!$C$8,0)),0),0)</f>
        <v>0</v>
      </c>
      <c r="Y26" s="36">
        <f>IF(AND(COUNT(J26:K26)=2,O26&gt;設定!$C$17),IF(OR(J26&gt;設定!$E$14,K26&gt;設定!$E$14),CEILING(K26-MAX(J26,設定!$E$14),TIME(0,設定!$C$8,0)),0),0)</f>
        <v>0</v>
      </c>
      <c r="Z26" s="36">
        <f t="shared" si="2"/>
        <v>0</v>
      </c>
      <c r="AA26" s="47" t="str">
        <f>IF(F26&gt;設定!$C$14,1,"")</f>
        <v/>
      </c>
      <c r="AB26" s="46" t="str">
        <f>IF(AND(G26&lt;設定!$E$14,COUNT(G26)&lt;&gt;0),1,"")</f>
        <v/>
      </c>
      <c r="AC26" s="15"/>
    </row>
    <row r="27" spans="1:29" x14ac:dyDescent="0.15">
      <c r="A27" s="25"/>
      <c r="B27" s="25"/>
      <c r="C27" s="25"/>
      <c r="D27" s="25"/>
      <c r="E27" s="25"/>
      <c r="F27" s="27"/>
      <c r="G27" s="27"/>
      <c r="H27" s="27"/>
      <c r="I27" s="27"/>
      <c r="J27" s="27"/>
      <c r="K27" s="27"/>
      <c r="L27" s="25"/>
      <c r="M27" s="15"/>
      <c r="N27" s="36" t="str">
        <f>IF(OR(F27="",G27=""),"",CEILING(F27,TIME(0,設定!$C$4,0)))</f>
        <v/>
      </c>
      <c r="O27" s="36" t="str">
        <f>IF(OR(F27="",G27=""),"",IF(G27&lt;F27,FLOOR(G27,TIME(0,設定!$C$5,0))+1,FLOOR(G27,TIME(0,設定!$C$5,0))))</f>
        <v/>
      </c>
      <c r="P27" s="36">
        <f>IF(OR(H27="",I27=""),0,IF(H27&gt;I27,CEILING(I27-H27+1,TIME(0,設定!$C$8,0)),CEILING(I27-H27,TIME(0,設定!$C$8,0))))</f>
        <v>0</v>
      </c>
      <c r="Q27" s="36">
        <f>IF(OR(J27="",K27=""),0,IF(J27&gt;K27,CEILING(K27-J27+1,TIME(0,設定!$C$8,0)),CEILING(K27-J27,TIME(0,設定!$C$8,0))))</f>
        <v>0</v>
      </c>
      <c r="R27" s="36" t="str">
        <f t="shared" si="0"/>
        <v/>
      </c>
      <c r="S27" s="36">
        <f>IF(COUNT(F27:G27)=2,TEXT(MAX(0,MIN(O27,設定!$E$11+1)-MAX(N27,設定!$C$11)),"h:mm")*1,0)</f>
        <v>0</v>
      </c>
      <c r="T27" s="36">
        <f>IF(COUNT(H27:I27)=2,IF(OR(H27&gt;設定!$C$11,H27&lt;設定!$E$11,I27&lt;設定!$E$11,I27&gt;設定!$C$11,H27&gt;I27),IF(H27&gt;I27,CEILING(MIN(I27+1,設定!$E$11+1)-MAX(H27,設定!$C$11),TIME(0,設定!$C$8,0)),IF(設定!$E$11&gt;H27,CEILING(MIN(I27,設定!$E$11)-H27,TIME(0,設定!$C$8,0)),CEILING(I27-MIN(H27,設定!$C$11),TIME(0,設定!$C$8,0)))),0),0)</f>
        <v>0</v>
      </c>
      <c r="U27" s="36">
        <f>IF(COUNT(J27:K27)=2,IF(OR(J27&gt;設定!$C$11,J27&lt;設定!$E$11,K27&lt;設定!$E$11,K27&gt;設定!$C$11,J27&gt;K27),IF(J27&gt;K27,CEILING(MIN(K27+1,設定!$E$11+1)-MAX(J27,設定!$C$11),TIME(0,設定!$C$8,0)),IF(設定!$E$11&gt;J27,CEILING(MIN(K27,設定!$E$11)-J27,TIME(0,設定!$C$8,0)),CEILING(K27-MIN(J27,設定!$C$11),TIME(0,設定!$C$8,0)))),0),0)</f>
        <v>0</v>
      </c>
      <c r="V27" s="36" t="str">
        <f t="shared" si="1"/>
        <v/>
      </c>
      <c r="W27" s="36">
        <f>IF(AND(COUNT(F27:G27)=2,O27&gt;設定!$C$17),TEXT(MAX(0,O27-設定!$E$14),"h:mm")*1,0)</f>
        <v>0</v>
      </c>
      <c r="X27" s="36">
        <f>IF(AND(COUNT(H27:I27)=2,O27&gt;設定!$C$17),IF(OR(H27&gt;設定!$E$14,I27&gt;設定!$E$14),CEILING(I27-MAX(H27,設定!$E$14),TIME(0,設定!$C$8,0)),0),0)</f>
        <v>0</v>
      </c>
      <c r="Y27" s="36">
        <f>IF(AND(COUNT(J27:K27)=2,O27&gt;設定!$C$17),IF(OR(J27&gt;設定!$E$14,K27&gt;設定!$E$14),CEILING(K27-MAX(J27,設定!$E$14),TIME(0,設定!$C$8,0)),0),0)</f>
        <v>0</v>
      </c>
      <c r="Z27" s="36">
        <f t="shared" si="2"/>
        <v>0</v>
      </c>
      <c r="AA27" s="47" t="str">
        <f>IF(F27&gt;設定!$C$14,1,"")</f>
        <v/>
      </c>
      <c r="AB27" s="46" t="str">
        <f>IF(AND(G27&lt;設定!$E$14,COUNT(G27)&lt;&gt;0),1,"")</f>
        <v/>
      </c>
      <c r="AC27" s="15"/>
    </row>
    <row r="28" spans="1:29" x14ac:dyDescent="0.15">
      <c r="A28" s="25"/>
      <c r="B28" s="25"/>
      <c r="C28" s="25"/>
      <c r="D28" s="25"/>
      <c r="E28" s="25"/>
      <c r="F28" s="27"/>
      <c r="G28" s="27"/>
      <c r="H28" s="27"/>
      <c r="I28" s="27"/>
      <c r="J28" s="27"/>
      <c r="K28" s="27"/>
      <c r="L28" s="25"/>
      <c r="M28" s="15"/>
      <c r="N28" s="36" t="str">
        <f>IF(OR(F28="",G28=""),"",CEILING(F28,TIME(0,設定!$C$4,0)))</f>
        <v/>
      </c>
      <c r="O28" s="36" t="str">
        <f>IF(OR(F28="",G28=""),"",IF(G28&lt;F28,FLOOR(G28,TIME(0,設定!$C$5,0))+1,FLOOR(G28,TIME(0,設定!$C$5,0))))</f>
        <v/>
      </c>
      <c r="P28" s="36">
        <f>IF(OR(H28="",I28=""),0,IF(H28&gt;I28,CEILING(I28-H28+1,TIME(0,設定!$C$8,0)),CEILING(I28-H28,TIME(0,設定!$C$8,0))))</f>
        <v>0</v>
      </c>
      <c r="Q28" s="36">
        <f>IF(OR(J28="",K28=""),0,IF(J28&gt;K28,CEILING(K28-J28+1,TIME(0,設定!$C$8,0)),CEILING(K28-J28,TIME(0,設定!$C$8,0))))</f>
        <v>0</v>
      </c>
      <c r="R28" s="36" t="str">
        <f t="shared" si="0"/>
        <v/>
      </c>
      <c r="S28" s="36">
        <f>IF(COUNT(F28:G28)=2,TEXT(MAX(0,MIN(O28,設定!$E$11+1)-MAX(N28,設定!$C$11)),"h:mm")*1,0)</f>
        <v>0</v>
      </c>
      <c r="T28" s="36">
        <f>IF(COUNT(H28:I28)=2,IF(OR(H28&gt;設定!$C$11,H28&lt;設定!$E$11,I28&lt;設定!$E$11,I28&gt;設定!$C$11,H28&gt;I28),IF(H28&gt;I28,CEILING(MIN(I28+1,設定!$E$11+1)-MAX(H28,設定!$C$11),TIME(0,設定!$C$8,0)),IF(設定!$E$11&gt;H28,CEILING(MIN(I28,設定!$E$11)-H28,TIME(0,設定!$C$8,0)),CEILING(I28-MIN(H28,設定!$C$11),TIME(0,設定!$C$8,0)))),0),0)</f>
        <v>0</v>
      </c>
      <c r="U28" s="36">
        <f>IF(COUNT(J28:K28)=2,IF(OR(J28&gt;設定!$C$11,J28&lt;設定!$E$11,K28&lt;設定!$E$11,K28&gt;設定!$C$11,J28&gt;K28),IF(J28&gt;K28,CEILING(MIN(K28+1,設定!$E$11+1)-MAX(J28,設定!$C$11),TIME(0,設定!$C$8,0)),IF(設定!$E$11&gt;J28,CEILING(MIN(K28,設定!$E$11)-J28,TIME(0,設定!$C$8,0)),CEILING(K28-MIN(J28,設定!$C$11),TIME(0,設定!$C$8,0)))),0),0)</f>
        <v>0</v>
      </c>
      <c r="V28" s="36" t="str">
        <f t="shared" si="1"/>
        <v/>
      </c>
      <c r="W28" s="36">
        <f>IF(AND(COUNT(F28:G28)=2,O28&gt;設定!$C$17),TEXT(MAX(0,O28-設定!$E$14),"h:mm")*1,0)</f>
        <v>0</v>
      </c>
      <c r="X28" s="36">
        <f>IF(AND(COUNT(H28:I28)=2,O28&gt;設定!$C$17),IF(OR(H28&gt;設定!$E$14,I28&gt;設定!$E$14),CEILING(I28-MAX(H28,設定!$E$14),TIME(0,設定!$C$8,0)),0),0)</f>
        <v>0</v>
      </c>
      <c r="Y28" s="36">
        <f>IF(AND(COUNT(J28:K28)=2,O28&gt;設定!$C$17),IF(OR(J28&gt;設定!$E$14,K28&gt;設定!$E$14),CEILING(K28-MAX(J28,設定!$E$14),TIME(0,設定!$C$8,0)),0),0)</f>
        <v>0</v>
      </c>
      <c r="Z28" s="36">
        <f t="shared" si="2"/>
        <v>0</v>
      </c>
      <c r="AA28" s="47" t="str">
        <f>IF(F28&gt;設定!$C$14,1,"")</f>
        <v/>
      </c>
      <c r="AB28" s="46" t="str">
        <f>IF(AND(G28&lt;設定!$E$14,COUNT(G28)&lt;&gt;0),1,"")</f>
        <v/>
      </c>
      <c r="AC28" s="15"/>
    </row>
    <row r="29" spans="1:29" x14ac:dyDescent="0.15">
      <c r="A29" s="25"/>
      <c r="B29" s="25"/>
      <c r="C29" s="25"/>
      <c r="D29" s="25"/>
      <c r="E29" s="25"/>
      <c r="F29" s="27"/>
      <c r="G29" s="27"/>
      <c r="H29" s="27"/>
      <c r="I29" s="27"/>
      <c r="J29" s="27"/>
      <c r="K29" s="27"/>
      <c r="L29" s="25"/>
      <c r="M29" s="15"/>
      <c r="N29" s="36" t="str">
        <f>IF(OR(F29="",G29=""),"",CEILING(F29,TIME(0,設定!$C$4,0)))</f>
        <v/>
      </c>
      <c r="O29" s="36" t="str">
        <f>IF(OR(F29="",G29=""),"",IF(G29&lt;F29,FLOOR(G29,TIME(0,設定!$C$5,0))+1,FLOOR(G29,TIME(0,設定!$C$5,0))))</f>
        <v/>
      </c>
      <c r="P29" s="36">
        <f>IF(OR(H29="",I29=""),0,IF(H29&gt;I29,CEILING(I29-H29+1,TIME(0,設定!$C$8,0)),CEILING(I29-H29,TIME(0,設定!$C$8,0))))</f>
        <v>0</v>
      </c>
      <c r="Q29" s="36">
        <f>IF(OR(J29="",K29=""),0,IF(J29&gt;K29,CEILING(K29-J29+1,TIME(0,設定!$C$8,0)),CEILING(K29-J29,TIME(0,設定!$C$8,0))))</f>
        <v>0</v>
      </c>
      <c r="R29" s="36" t="str">
        <f t="shared" si="0"/>
        <v/>
      </c>
      <c r="S29" s="36">
        <f>IF(COUNT(F29:G29)=2,TEXT(MAX(0,MIN(O29,設定!$E$11+1)-MAX(N29,設定!$C$11)),"h:mm")*1,0)</f>
        <v>0</v>
      </c>
      <c r="T29" s="36">
        <f>IF(COUNT(H29:I29)=2,IF(OR(H29&gt;設定!$C$11,H29&lt;設定!$E$11,I29&lt;設定!$E$11,I29&gt;設定!$C$11,H29&gt;I29),IF(H29&gt;I29,CEILING(MIN(I29+1,設定!$E$11+1)-MAX(H29,設定!$C$11),TIME(0,設定!$C$8,0)),IF(設定!$E$11&gt;H29,CEILING(MIN(I29,設定!$E$11)-H29,TIME(0,設定!$C$8,0)),CEILING(I29-MIN(H29,設定!$C$11),TIME(0,設定!$C$8,0)))),0),0)</f>
        <v>0</v>
      </c>
      <c r="U29" s="36">
        <f>IF(COUNT(J29:K29)=2,IF(OR(J29&gt;設定!$C$11,J29&lt;設定!$E$11,K29&lt;設定!$E$11,K29&gt;設定!$C$11,J29&gt;K29),IF(J29&gt;K29,CEILING(MIN(K29+1,設定!$E$11+1)-MAX(J29,設定!$C$11),TIME(0,設定!$C$8,0)),IF(設定!$E$11&gt;J29,CEILING(MIN(K29,設定!$E$11)-J29,TIME(0,設定!$C$8,0)),CEILING(K29-MIN(J29,設定!$C$11),TIME(0,設定!$C$8,0)))),0),0)</f>
        <v>0</v>
      </c>
      <c r="V29" s="36" t="str">
        <f t="shared" si="1"/>
        <v/>
      </c>
      <c r="W29" s="36">
        <f>IF(AND(COUNT(F29:G29)=2,O29&gt;設定!$C$17),TEXT(MAX(0,O29-設定!$E$14),"h:mm")*1,0)</f>
        <v>0</v>
      </c>
      <c r="X29" s="36">
        <f>IF(AND(COUNT(H29:I29)=2,O29&gt;設定!$C$17),IF(OR(H29&gt;設定!$E$14,I29&gt;設定!$E$14),CEILING(I29-MAX(H29,設定!$E$14),TIME(0,設定!$C$8,0)),0),0)</f>
        <v>0</v>
      </c>
      <c r="Y29" s="36">
        <f>IF(AND(COUNT(J29:K29)=2,O29&gt;設定!$C$17),IF(OR(J29&gt;設定!$E$14,K29&gt;設定!$E$14),CEILING(K29-MAX(J29,設定!$E$14),TIME(0,設定!$C$8,0)),0),0)</f>
        <v>0</v>
      </c>
      <c r="Z29" s="36">
        <f t="shared" si="2"/>
        <v>0</v>
      </c>
      <c r="AA29" s="47" t="str">
        <f>IF(F29&gt;設定!$C$14,1,"")</f>
        <v/>
      </c>
      <c r="AB29" s="46" t="str">
        <f>IF(AND(G29&lt;設定!$E$14,COUNT(G29)&lt;&gt;0),1,"")</f>
        <v/>
      </c>
      <c r="AC29" s="15"/>
    </row>
    <row r="30" spans="1:29" x14ac:dyDescent="0.15">
      <c r="A30" s="25"/>
      <c r="B30" s="25"/>
      <c r="C30" s="25"/>
      <c r="D30" s="25"/>
      <c r="E30" s="25"/>
      <c r="F30" s="27"/>
      <c r="G30" s="27"/>
      <c r="H30" s="27"/>
      <c r="I30" s="27"/>
      <c r="J30" s="27"/>
      <c r="K30" s="27"/>
      <c r="L30" s="25"/>
      <c r="M30" s="15"/>
      <c r="N30" s="36" t="str">
        <f>IF(OR(F30="",G30=""),"",CEILING(F30,TIME(0,設定!$C$4,0)))</f>
        <v/>
      </c>
      <c r="O30" s="36" t="str">
        <f>IF(OR(F30="",G30=""),"",IF(G30&lt;F30,FLOOR(G30,TIME(0,設定!$C$5,0))+1,FLOOR(G30,TIME(0,設定!$C$5,0))))</f>
        <v/>
      </c>
      <c r="P30" s="36">
        <f>IF(OR(H30="",I30=""),0,IF(H30&gt;I30,CEILING(I30-H30+1,TIME(0,設定!$C$8,0)),CEILING(I30-H30,TIME(0,設定!$C$8,0))))</f>
        <v>0</v>
      </c>
      <c r="Q30" s="36">
        <f>IF(OR(J30="",K30=""),0,IF(J30&gt;K30,CEILING(K30-J30+1,TIME(0,設定!$C$8,0)),CEILING(K30-J30,TIME(0,設定!$C$8,0))))</f>
        <v>0</v>
      </c>
      <c r="R30" s="36" t="str">
        <f t="shared" si="0"/>
        <v/>
      </c>
      <c r="S30" s="36">
        <f>IF(COUNT(F30:G30)=2,TEXT(MAX(0,MIN(O30,設定!$E$11+1)-MAX(N30,設定!$C$11)),"h:mm")*1,0)</f>
        <v>0</v>
      </c>
      <c r="T30" s="36">
        <f>IF(COUNT(H30:I30)=2,IF(OR(H30&gt;設定!$C$11,H30&lt;設定!$E$11,I30&lt;設定!$E$11,I30&gt;設定!$C$11,H30&gt;I30),IF(H30&gt;I30,CEILING(MIN(I30+1,設定!$E$11+1)-MAX(H30,設定!$C$11),TIME(0,設定!$C$8,0)),IF(設定!$E$11&gt;H30,CEILING(MIN(I30,設定!$E$11)-H30,TIME(0,設定!$C$8,0)),CEILING(I30-MIN(H30,設定!$C$11),TIME(0,設定!$C$8,0)))),0),0)</f>
        <v>0</v>
      </c>
      <c r="U30" s="36">
        <f>IF(COUNT(J30:K30)=2,IF(OR(J30&gt;設定!$C$11,J30&lt;設定!$E$11,K30&lt;設定!$E$11,K30&gt;設定!$C$11,J30&gt;K30),IF(J30&gt;K30,CEILING(MIN(K30+1,設定!$E$11+1)-MAX(J30,設定!$C$11),TIME(0,設定!$C$8,0)),IF(設定!$E$11&gt;J30,CEILING(MIN(K30,設定!$E$11)-J30,TIME(0,設定!$C$8,0)),CEILING(K30-MIN(J30,設定!$C$11),TIME(0,設定!$C$8,0)))),0),0)</f>
        <v>0</v>
      </c>
      <c r="V30" s="36" t="str">
        <f t="shared" si="1"/>
        <v/>
      </c>
      <c r="W30" s="36">
        <f>IF(AND(COUNT(F30:G30)=2,O30&gt;設定!$C$17),TEXT(MAX(0,O30-設定!$E$14),"h:mm")*1,0)</f>
        <v>0</v>
      </c>
      <c r="X30" s="36">
        <f>IF(AND(COUNT(H30:I30)=2,O30&gt;設定!$C$17),IF(OR(H30&gt;設定!$E$14,I30&gt;設定!$E$14),CEILING(I30-MAX(H30,設定!$E$14),TIME(0,設定!$C$8,0)),0),0)</f>
        <v>0</v>
      </c>
      <c r="Y30" s="36">
        <f>IF(AND(COUNT(J30:K30)=2,O30&gt;設定!$C$17),IF(OR(J30&gt;設定!$E$14,K30&gt;設定!$E$14),CEILING(K30-MAX(J30,設定!$E$14),TIME(0,設定!$C$8,0)),0),0)</f>
        <v>0</v>
      </c>
      <c r="Z30" s="36">
        <f t="shared" si="2"/>
        <v>0</v>
      </c>
      <c r="AA30" s="47" t="str">
        <f>IF(F30&gt;設定!$C$14,1,"")</f>
        <v/>
      </c>
      <c r="AB30" s="46" t="str">
        <f>IF(AND(G30&lt;設定!$E$14,COUNT(G30)&lt;&gt;0),1,"")</f>
        <v/>
      </c>
      <c r="AC30" s="15"/>
    </row>
    <row r="31" spans="1:29" x14ac:dyDescent="0.15">
      <c r="A31" s="25"/>
      <c r="B31" s="25"/>
      <c r="C31" s="25"/>
      <c r="D31" s="25"/>
      <c r="E31" s="25"/>
      <c r="F31" s="27"/>
      <c r="G31" s="27"/>
      <c r="H31" s="27"/>
      <c r="I31" s="27"/>
      <c r="J31" s="27"/>
      <c r="K31" s="27"/>
      <c r="L31" s="25"/>
      <c r="M31" s="15"/>
      <c r="N31" s="36" t="str">
        <f>IF(OR(F31="",G31=""),"",CEILING(F31,TIME(0,設定!$C$4,0)))</f>
        <v/>
      </c>
      <c r="O31" s="36" t="str">
        <f>IF(OR(F31="",G31=""),"",IF(G31&lt;F31,FLOOR(G31,TIME(0,設定!$C$5,0))+1,FLOOR(G31,TIME(0,設定!$C$5,0))))</f>
        <v/>
      </c>
      <c r="P31" s="36">
        <f>IF(OR(H31="",I31=""),0,IF(H31&gt;I31,CEILING(I31-H31+1,TIME(0,設定!$C$8,0)),CEILING(I31-H31,TIME(0,設定!$C$8,0))))</f>
        <v>0</v>
      </c>
      <c r="Q31" s="36">
        <f>IF(OR(J31="",K31=""),0,IF(J31&gt;K31,CEILING(K31-J31+1,TIME(0,設定!$C$8,0)),CEILING(K31-J31,TIME(0,設定!$C$8,0))))</f>
        <v>0</v>
      </c>
      <c r="R31" s="36" t="str">
        <f t="shared" si="0"/>
        <v/>
      </c>
      <c r="S31" s="36">
        <f>IF(COUNT(F31:G31)=2,TEXT(MAX(0,MIN(O31,設定!$E$11+1)-MAX(N31,設定!$C$11)),"h:mm")*1,0)</f>
        <v>0</v>
      </c>
      <c r="T31" s="36">
        <f>IF(COUNT(H31:I31)=2,IF(OR(H31&gt;設定!$C$11,H31&lt;設定!$E$11,I31&lt;設定!$E$11,I31&gt;設定!$C$11,H31&gt;I31),IF(H31&gt;I31,CEILING(MIN(I31+1,設定!$E$11+1)-MAX(H31,設定!$C$11),TIME(0,設定!$C$8,0)),IF(設定!$E$11&gt;H31,CEILING(MIN(I31,設定!$E$11)-H31,TIME(0,設定!$C$8,0)),CEILING(I31-MIN(H31,設定!$C$11),TIME(0,設定!$C$8,0)))),0),0)</f>
        <v>0</v>
      </c>
      <c r="U31" s="36">
        <f>IF(COUNT(J31:K31)=2,IF(OR(J31&gt;設定!$C$11,J31&lt;設定!$E$11,K31&lt;設定!$E$11,K31&gt;設定!$C$11,J31&gt;K31),IF(J31&gt;K31,CEILING(MIN(K31+1,設定!$E$11+1)-MAX(J31,設定!$C$11),TIME(0,設定!$C$8,0)),IF(設定!$E$11&gt;J31,CEILING(MIN(K31,設定!$E$11)-J31,TIME(0,設定!$C$8,0)),CEILING(K31-MIN(J31,設定!$C$11),TIME(0,設定!$C$8,0)))),0),0)</f>
        <v>0</v>
      </c>
      <c r="V31" s="36" t="str">
        <f t="shared" si="1"/>
        <v/>
      </c>
      <c r="W31" s="36">
        <f>IF(AND(COUNT(F31:G31)=2,O31&gt;設定!$C$17),TEXT(MAX(0,O31-設定!$E$14),"h:mm")*1,0)</f>
        <v>0</v>
      </c>
      <c r="X31" s="36">
        <f>IF(AND(COUNT(H31:I31)=2,O31&gt;設定!$C$17),IF(OR(H31&gt;設定!$E$14,I31&gt;設定!$E$14),CEILING(I31-MAX(H31,設定!$E$14),TIME(0,設定!$C$8,0)),0),0)</f>
        <v>0</v>
      </c>
      <c r="Y31" s="36">
        <f>IF(AND(COUNT(J31:K31)=2,O31&gt;設定!$C$17),IF(OR(J31&gt;設定!$E$14,K31&gt;設定!$E$14),CEILING(K31-MAX(J31,設定!$E$14),TIME(0,設定!$C$8,0)),0),0)</f>
        <v>0</v>
      </c>
      <c r="Z31" s="36">
        <f t="shared" si="2"/>
        <v>0</v>
      </c>
      <c r="AA31" s="47" t="str">
        <f>IF(F31&gt;設定!$C$14,1,"")</f>
        <v/>
      </c>
      <c r="AB31" s="46" t="str">
        <f>IF(AND(G31&lt;設定!$E$14,COUNT(G31)&lt;&gt;0),1,"")</f>
        <v/>
      </c>
      <c r="AC31" s="15"/>
    </row>
    <row r="32" spans="1:29" x14ac:dyDescent="0.15">
      <c r="A32" s="25"/>
      <c r="B32" s="25"/>
      <c r="C32" s="25"/>
      <c r="D32" s="25"/>
      <c r="E32" s="25"/>
      <c r="F32" s="27"/>
      <c r="G32" s="27"/>
      <c r="H32" s="27"/>
      <c r="I32" s="27"/>
      <c r="J32" s="27"/>
      <c r="K32" s="27"/>
      <c r="L32" s="25"/>
      <c r="M32" s="15"/>
      <c r="N32" s="36" t="str">
        <f>IF(OR(F32="",G32=""),"",CEILING(F32,TIME(0,設定!$C$4,0)))</f>
        <v/>
      </c>
      <c r="O32" s="36" t="str">
        <f>IF(OR(F32="",G32=""),"",IF(G32&lt;F32,FLOOR(G32,TIME(0,設定!$C$5,0))+1,FLOOR(G32,TIME(0,設定!$C$5,0))))</f>
        <v/>
      </c>
      <c r="P32" s="36">
        <f>IF(OR(H32="",I32=""),0,IF(H32&gt;I32,CEILING(I32-H32+1,TIME(0,設定!$C$8,0)),CEILING(I32-H32,TIME(0,設定!$C$8,0))))</f>
        <v>0</v>
      </c>
      <c r="Q32" s="36">
        <f>IF(OR(J32="",K32=""),0,IF(J32&gt;K32,CEILING(K32-J32+1,TIME(0,設定!$C$8,0)),CEILING(K32-J32,TIME(0,設定!$C$8,0))))</f>
        <v>0</v>
      </c>
      <c r="R32" s="36" t="str">
        <f t="shared" si="0"/>
        <v/>
      </c>
      <c r="S32" s="36">
        <f>IF(COUNT(F32:G32)=2,TEXT(MAX(0,MIN(O32,設定!$E$11+1)-MAX(N32,設定!$C$11)),"h:mm")*1,0)</f>
        <v>0</v>
      </c>
      <c r="T32" s="36">
        <f>IF(COUNT(H32:I32)=2,IF(OR(H32&gt;設定!$C$11,H32&lt;設定!$E$11,I32&lt;設定!$E$11,I32&gt;設定!$C$11,H32&gt;I32),IF(H32&gt;I32,CEILING(MIN(I32+1,設定!$E$11+1)-MAX(H32,設定!$C$11),TIME(0,設定!$C$8,0)),IF(設定!$E$11&gt;H32,CEILING(MIN(I32,設定!$E$11)-H32,TIME(0,設定!$C$8,0)),CEILING(I32-MIN(H32,設定!$C$11),TIME(0,設定!$C$8,0)))),0),0)</f>
        <v>0</v>
      </c>
      <c r="U32" s="36">
        <f>IF(COUNT(J32:K32)=2,IF(OR(J32&gt;設定!$C$11,J32&lt;設定!$E$11,K32&lt;設定!$E$11,K32&gt;設定!$C$11,J32&gt;K32),IF(J32&gt;K32,CEILING(MIN(K32+1,設定!$E$11+1)-MAX(J32,設定!$C$11),TIME(0,設定!$C$8,0)),IF(設定!$E$11&gt;J32,CEILING(MIN(K32,設定!$E$11)-J32,TIME(0,設定!$C$8,0)),CEILING(K32-MIN(J32,設定!$C$11),TIME(0,設定!$C$8,0)))),0),0)</f>
        <v>0</v>
      </c>
      <c r="V32" s="36" t="str">
        <f t="shared" si="1"/>
        <v/>
      </c>
      <c r="W32" s="36">
        <f>IF(AND(COUNT(F32:G32)=2,O32&gt;設定!$C$17),TEXT(MAX(0,O32-設定!$E$14),"h:mm")*1,0)</f>
        <v>0</v>
      </c>
      <c r="X32" s="36">
        <f>IF(AND(COUNT(H32:I32)=2,O32&gt;設定!$C$17),IF(OR(H32&gt;設定!$E$14,I32&gt;設定!$E$14),CEILING(I32-MAX(H32,設定!$E$14),TIME(0,設定!$C$8,0)),0),0)</f>
        <v>0</v>
      </c>
      <c r="Y32" s="36">
        <f>IF(AND(COUNT(J32:K32)=2,O32&gt;設定!$C$17),IF(OR(J32&gt;設定!$E$14,K32&gt;設定!$E$14),CEILING(K32-MAX(J32,設定!$E$14),TIME(0,設定!$C$8,0)),0),0)</f>
        <v>0</v>
      </c>
      <c r="Z32" s="36">
        <f t="shared" si="2"/>
        <v>0</v>
      </c>
      <c r="AA32" s="47" t="str">
        <f>IF(F32&gt;設定!$C$14,1,"")</f>
        <v/>
      </c>
      <c r="AB32" s="46" t="str">
        <f>IF(AND(G32&lt;設定!$E$14,COUNT(G32)&lt;&gt;0),1,"")</f>
        <v/>
      </c>
      <c r="AC32" s="15"/>
    </row>
    <row r="33" spans="1:29" x14ac:dyDescent="0.15">
      <c r="A33" s="25"/>
      <c r="B33" s="25"/>
      <c r="C33" s="25"/>
      <c r="D33" s="25"/>
      <c r="E33" s="25"/>
      <c r="F33" s="27"/>
      <c r="G33" s="27"/>
      <c r="H33" s="27"/>
      <c r="I33" s="27"/>
      <c r="J33" s="27"/>
      <c r="K33" s="27"/>
      <c r="L33" s="25"/>
      <c r="M33" s="15"/>
      <c r="N33" s="36" t="str">
        <f>IF(OR(F33="",G33=""),"",CEILING(F33,TIME(0,設定!$C$4,0)))</f>
        <v/>
      </c>
      <c r="O33" s="36" t="str">
        <f>IF(OR(F33="",G33=""),"",IF(G33&lt;F33,FLOOR(G33,TIME(0,設定!$C$5,0))+1,FLOOR(G33,TIME(0,設定!$C$5,0))))</f>
        <v/>
      </c>
      <c r="P33" s="36">
        <f>IF(OR(H33="",I33=""),0,IF(H33&gt;I33,CEILING(I33-H33+1,TIME(0,設定!$C$8,0)),CEILING(I33-H33,TIME(0,設定!$C$8,0))))</f>
        <v>0</v>
      </c>
      <c r="Q33" s="36">
        <f>IF(OR(J33="",K33=""),0,IF(J33&gt;K33,CEILING(K33-J33+1,TIME(0,設定!$C$8,0)),CEILING(K33-J33,TIME(0,設定!$C$8,0))))</f>
        <v>0</v>
      </c>
      <c r="R33" s="36" t="str">
        <f t="shared" si="0"/>
        <v/>
      </c>
      <c r="S33" s="36">
        <f>IF(COUNT(F33:G33)=2,TEXT(MAX(0,MIN(O33,設定!$E$11+1)-MAX(N33,設定!$C$11)),"h:mm")*1,0)</f>
        <v>0</v>
      </c>
      <c r="T33" s="36">
        <f>IF(COUNT(H33:I33)=2,IF(OR(H33&gt;設定!$C$11,H33&lt;設定!$E$11,I33&lt;設定!$E$11,I33&gt;設定!$C$11,H33&gt;I33),IF(H33&gt;I33,CEILING(MIN(I33+1,設定!$E$11+1)-MAX(H33,設定!$C$11),TIME(0,設定!$C$8,0)),IF(設定!$E$11&gt;H33,CEILING(MIN(I33,設定!$E$11)-H33,TIME(0,設定!$C$8,0)),CEILING(I33-MIN(H33,設定!$C$11),TIME(0,設定!$C$8,0)))),0),0)</f>
        <v>0</v>
      </c>
      <c r="U33" s="36">
        <f>IF(COUNT(J33:K33)=2,IF(OR(J33&gt;設定!$C$11,J33&lt;設定!$E$11,K33&lt;設定!$E$11,K33&gt;設定!$C$11,J33&gt;K33),IF(J33&gt;K33,CEILING(MIN(K33+1,設定!$E$11+1)-MAX(J33,設定!$C$11),TIME(0,設定!$C$8,0)),IF(設定!$E$11&gt;J33,CEILING(MIN(K33,設定!$E$11)-J33,TIME(0,設定!$C$8,0)),CEILING(K33-MIN(J33,設定!$C$11),TIME(0,設定!$C$8,0)))),0),0)</f>
        <v>0</v>
      </c>
      <c r="V33" s="36" t="str">
        <f t="shared" si="1"/>
        <v/>
      </c>
      <c r="W33" s="36">
        <f>IF(AND(COUNT(F33:G33)=2,O33&gt;設定!$C$17),TEXT(MAX(0,O33-設定!$E$14),"h:mm")*1,0)</f>
        <v>0</v>
      </c>
      <c r="X33" s="36">
        <f>IF(AND(COUNT(H33:I33)=2,O33&gt;設定!$C$17),IF(OR(H33&gt;設定!$E$14,I33&gt;設定!$E$14),CEILING(I33-MAX(H33,設定!$E$14),TIME(0,設定!$C$8,0)),0),0)</f>
        <v>0</v>
      </c>
      <c r="Y33" s="36">
        <f>IF(AND(COUNT(J33:K33)=2,O33&gt;設定!$C$17),IF(OR(J33&gt;設定!$E$14,K33&gt;設定!$E$14),CEILING(K33-MAX(J33,設定!$E$14),TIME(0,設定!$C$8,0)),0),0)</f>
        <v>0</v>
      </c>
      <c r="Z33" s="36">
        <f t="shared" si="2"/>
        <v>0</v>
      </c>
      <c r="AA33" s="47" t="str">
        <f>IF(F33&gt;設定!$C$14,1,"")</f>
        <v/>
      </c>
      <c r="AB33" s="46" t="str">
        <f>IF(AND(G33&lt;設定!$E$14,COUNT(G33)&lt;&gt;0),1,"")</f>
        <v/>
      </c>
      <c r="AC33" s="15"/>
    </row>
    <row r="34" spans="1:29" x14ac:dyDescent="0.15">
      <c r="A34" s="25"/>
      <c r="B34" s="25"/>
      <c r="C34" s="25"/>
      <c r="D34" s="25"/>
      <c r="E34" s="25"/>
      <c r="F34" s="27"/>
      <c r="G34" s="27"/>
      <c r="H34" s="27"/>
      <c r="I34" s="27"/>
      <c r="J34" s="27"/>
      <c r="K34" s="27"/>
      <c r="L34" s="25"/>
      <c r="M34" s="15"/>
      <c r="N34" s="36" t="str">
        <f>IF(OR(F34="",G34=""),"",CEILING(F34,TIME(0,設定!$C$4,0)))</f>
        <v/>
      </c>
      <c r="O34" s="36" t="str">
        <f>IF(OR(F34="",G34=""),"",IF(G34&lt;F34,FLOOR(G34,TIME(0,設定!$C$5,0))+1,FLOOR(G34,TIME(0,設定!$C$5,0))))</f>
        <v/>
      </c>
      <c r="P34" s="36">
        <f>IF(OR(H34="",I34=""),0,IF(H34&gt;I34,CEILING(I34-H34+1,TIME(0,設定!$C$8,0)),CEILING(I34-H34,TIME(0,設定!$C$8,0))))</f>
        <v>0</v>
      </c>
      <c r="Q34" s="36">
        <f>IF(OR(J34="",K34=""),0,IF(J34&gt;K34,CEILING(K34-J34+1,TIME(0,設定!$C$8,0)),CEILING(K34-J34,TIME(0,設定!$C$8,0))))</f>
        <v>0</v>
      </c>
      <c r="R34" s="36" t="str">
        <f t="shared" si="0"/>
        <v/>
      </c>
      <c r="S34" s="36">
        <f>IF(COUNT(F34:G34)=2,TEXT(MAX(0,MIN(O34,設定!$E$11+1)-MAX(N34,設定!$C$11)),"h:mm")*1,0)</f>
        <v>0</v>
      </c>
      <c r="T34" s="36">
        <f>IF(COUNT(H34:I34)=2,IF(OR(H34&gt;設定!$C$11,H34&lt;設定!$E$11,I34&lt;設定!$E$11,I34&gt;設定!$C$11,H34&gt;I34),IF(H34&gt;I34,CEILING(MIN(I34+1,設定!$E$11+1)-MAX(H34,設定!$C$11),TIME(0,設定!$C$8,0)),IF(設定!$E$11&gt;H34,CEILING(MIN(I34,設定!$E$11)-H34,TIME(0,設定!$C$8,0)),CEILING(I34-MIN(H34,設定!$C$11),TIME(0,設定!$C$8,0)))),0),0)</f>
        <v>0</v>
      </c>
      <c r="U34" s="36">
        <f>IF(COUNT(J34:K34)=2,IF(OR(J34&gt;設定!$C$11,J34&lt;設定!$E$11,K34&lt;設定!$E$11,K34&gt;設定!$C$11,J34&gt;K34),IF(J34&gt;K34,CEILING(MIN(K34+1,設定!$E$11+1)-MAX(J34,設定!$C$11),TIME(0,設定!$C$8,0)),IF(設定!$E$11&gt;J34,CEILING(MIN(K34,設定!$E$11)-J34,TIME(0,設定!$C$8,0)),CEILING(K34-MIN(J34,設定!$C$11),TIME(0,設定!$C$8,0)))),0),0)</f>
        <v>0</v>
      </c>
      <c r="V34" s="36" t="str">
        <f t="shared" si="1"/>
        <v/>
      </c>
      <c r="W34" s="36">
        <f>IF(AND(COUNT(F34:G34)=2,O34&gt;設定!$C$17),TEXT(MAX(0,O34-設定!$E$14),"h:mm")*1,0)</f>
        <v>0</v>
      </c>
      <c r="X34" s="36">
        <f>IF(AND(COUNT(H34:I34)=2,O34&gt;設定!$C$17),IF(OR(H34&gt;設定!$E$14,I34&gt;設定!$E$14),CEILING(I34-MAX(H34,設定!$E$14),TIME(0,設定!$C$8,0)),0),0)</f>
        <v>0</v>
      </c>
      <c r="Y34" s="36">
        <f>IF(AND(COUNT(J34:K34)=2,O34&gt;設定!$C$17),IF(OR(J34&gt;設定!$E$14,K34&gt;設定!$E$14),CEILING(K34-MAX(J34,設定!$E$14),TIME(0,設定!$C$8,0)),0),0)</f>
        <v>0</v>
      </c>
      <c r="Z34" s="36">
        <f t="shared" si="2"/>
        <v>0</v>
      </c>
      <c r="AA34" s="47" t="str">
        <f>IF(F34&gt;設定!$C$14,1,"")</f>
        <v/>
      </c>
      <c r="AB34" s="46" t="str">
        <f>IF(AND(G34&lt;設定!$E$14,COUNT(G34)&lt;&gt;0),1,"")</f>
        <v/>
      </c>
      <c r="AC34" s="15"/>
    </row>
    <row r="35" spans="1:29" x14ac:dyDescent="0.15">
      <c r="A35" s="25"/>
      <c r="B35" s="25"/>
      <c r="C35" s="25"/>
      <c r="D35" s="25"/>
      <c r="E35" s="25"/>
      <c r="F35" s="27"/>
      <c r="G35" s="27"/>
      <c r="H35" s="27"/>
      <c r="I35" s="27"/>
      <c r="J35" s="27"/>
      <c r="K35" s="27"/>
      <c r="L35" s="25"/>
      <c r="M35" s="15"/>
      <c r="N35" s="36" t="str">
        <f>IF(OR(F35="",G35=""),"",CEILING(F35,TIME(0,設定!$C$4,0)))</f>
        <v/>
      </c>
      <c r="O35" s="36" t="str">
        <f>IF(OR(F35="",G35=""),"",IF(G35&lt;F35,FLOOR(G35,TIME(0,設定!$C$5,0))+1,FLOOR(G35,TIME(0,設定!$C$5,0))))</f>
        <v/>
      </c>
      <c r="P35" s="36">
        <f>IF(OR(H35="",I35=""),0,IF(H35&gt;I35,CEILING(I35-H35+1,TIME(0,設定!$C$8,0)),CEILING(I35-H35,TIME(0,設定!$C$8,0))))</f>
        <v>0</v>
      </c>
      <c r="Q35" s="36">
        <f>IF(OR(J35="",K35=""),0,IF(J35&gt;K35,CEILING(K35-J35+1,TIME(0,設定!$C$8,0)),CEILING(K35-J35,TIME(0,設定!$C$8,0))))</f>
        <v>0</v>
      </c>
      <c r="R35" s="36" t="str">
        <f t="shared" si="0"/>
        <v/>
      </c>
      <c r="S35" s="36">
        <f>IF(COUNT(F35:G35)=2,TEXT(MAX(0,MIN(O35,設定!$E$11+1)-MAX(N35,設定!$C$11)),"h:mm")*1,0)</f>
        <v>0</v>
      </c>
      <c r="T35" s="36">
        <f>IF(COUNT(H35:I35)=2,IF(OR(H35&gt;設定!$C$11,H35&lt;設定!$E$11,I35&lt;設定!$E$11,I35&gt;設定!$C$11,H35&gt;I35),IF(H35&gt;I35,CEILING(MIN(I35+1,設定!$E$11+1)-MAX(H35,設定!$C$11),TIME(0,設定!$C$8,0)),IF(設定!$E$11&gt;H35,CEILING(MIN(I35,設定!$E$11)-H35,TIME(0,設定!$C$8,0)),CEILING(I35-MIN(H35,設定!$C$11),TIME(0,設定!$C$8,0)))),0),0)</f>
        <v>0</v>
      </c>
      <c r="U35" s="36">
        <f>IF(COUNT(J35:K35)=2,IF(OR(J35&gt;設定!$C$11,J35&lt;設定!$E$11,K35&lt;設定!$E$11,K35&gt;設定!$C$11,J35&gt;K35),IF(J35&gt;K35,CEILING(MIN(K35+1,設定!$E$11+1)-MAX(J35,設定!$C$11),TIME(0,設定!$C$8,0)),IF(設定!$E$11&gt;J35,CEILING(MIN(K35,設定!$E$11)-J35,TIME(0,設定!$C$8,0)),CEILING(K35-MIN(J35,設定!$C$11),TIME(0,設定!$C$8,0)))),0),0)</f>
        <v>0</v>
      </c>
      <c r="V35" s="36" t="str">
        <f t="shared" si="1"/>
        <v/>
      </c>
      <c r="W35" s="36">
        <f>IF(AND(COUNT(F35:G35)=2,O35&gt;設定!$C$17),TEXT(MAX(0,O35-設定!$E$14),"h:mm")*1,0)</f>
        <v>0</v>
      </c>
      <c r="X35" s="36">
        <f>IF(AND(COUNT(H35:I35)=2,O35&gt;設定!$C$17),IF(OR(H35&gt;設定!$E$14,I35&gt;設定!$E$14),CEILING(I35-MAX(H35,設定!$E$14),TIME(0,設定!$C$8,0)),0),0)</f>
        <v>0</v>
      </c>
      <c r="Y35" s="36">
        <f>IF(AND(COUNT(J35:K35)=2,O35&gt;設定!$C$17),IF(OR(J35&gt;設定!$E$14,K35&gt;設定!$E$14),CEILING(K35-MAX(J35,設定!$E$14),TIME(0,設定!$C$8,0)),0),0)</f>
        <v>0</v>
      </c>
      <c r="Z35" s="36">
        <f t="shared" si="2"/>
        <v>0</v>
      </c>
      <c r="AA35" s="47" t="str">
        <f>IF(F35&gt;設定!$C$14,1,"")</f>
        <v/>
      </c>
      <c r="AB35" s="46" t="str">
        <f>IF(AND(G35&lt;設定!$E$14,COUNT(G35)&lt;&gt;0),1,"")</f>
        <v/>
      </c>
      <c r="AC35" s="15"/>
    </row>
    <row r="36" spans="1:29" x14ac:dyDescent="0.15">
      <c r="A36" s="25"/>
      <c r="B36" s="25"/>
      <c r="C36" s="25"/>
      <c r="D36" s="25"/>
      <c r="E36" s="25"/>
      <c r="F36" s="27"/>
      <c r="G36" s="27"/>
      <c r="H36" s="27"/>
      <c r="I36" s="27"/>
      <c r="J36" s="27"/>
      <c r="K36" s="27"/>
      <c r="L36" s="25"/>
      <c r="M36" s="15"/>
      <c r="N36" s="36" t="str">
        <f>IF(OR(F36="",G36=""),"",CEILING(F36,TIME(0,設定!$C$4,0)))</f>
        <v/>
      </c>
      <c r="O36" s="36" t="str">
        <f>IF(OR(F36="",G36=""),"",IF(G36&lt;F36,FLOOR(G36,TIME(0,設定!$C$5,0))+1,FLOOR(G36,TIME(0,設定!$C$5,0))))</f>
        <v/>
      </c>
      <c r="P36" s="36">
        <f>IF(OR(H36="",I36=""),0,IF(H36&gt;I36,CEILING(I36-H36+1,TIME(0,設定!$C$8,0)),CEILING(I36-H36,TIME(0,設定!$C$8,0))))</f>
        <v>0</v>
      </c>
      <c r="Q36" s="36">
        <f>IF(OR(J36="",K36=""),0,IF(J36&gt;K36,CEILING(K36-J36+1,TIME(0,設定!$C$8,0)),CEILING(K36-J36,TIME(0,設定!$C$8,0))))</f>
        <v>0</v>
      </c>
      <c r="R36" s="36" t="str">
        <f t="shared" si="0"/>
        <v/>
      </c>
      <c r="S36" s="36">
        <f>IF(COUNT(F36:G36)=2,TEXT(MAX(0,MIN(O36,設定!$E$11+1)-MAX(N36,設定!$C$11)),"h:mm")*1,0)</f>
        <v>0</v>
      </c>
      <c r="T36" s="36">
        <f>IF(COUNT(H36:I36)=2,IF(OR(H36&gt;設定!$C$11,H36&lt;設定!$E$11,I36&lt;設定!$E$11,I36&gt;設定!$C$11,H36&gt;I36),IF(H36&gt;I36,CEILING(MIN(I36+1,設定!$E$11+1)-MAX(H36,設定!$C$11),TIME(0,設定!$C$8,0)),IF(設定!$E$11&gt;H36,CEILING(MIN(I36,設定!$E$11)-H36,TIME(0,設定!$C$8,0)),CEILING(I36-MIN(H36,設定!$C$11),TIME(0,設定!$C$8,0)))),0),0)</f>
        <v>0</v>
      </c>
      <c r="U36" s="36">
        <f>IF(COUNT(J36:K36)=2,IF(OR(J36&gt;設定!$C$11,J36&lt;設定!$E$11,K36&lt;設定!$E$11,K36&gt;設定!$C$11,J36&gt;K36),IF(J36&gt;K36,CEILING(MIN(K36+1,設定!$E$11+1)-MAX(J36,設定!$C$11),TIME(0,設定!$C$8,0)),IF(設定!$E$11&gt;J36,CEILING(MIN(K36,設定!$E$11)-J36,TIME(0,設定!$C$8,0)),CEILING(K36-MIN(J36,設定!$C$11),TIME(0,設定!$C$8,0)))),0),0)</f>
        <v>0</v>
      </c>
      <c r="V36" s="36" t="str">
        <f t="shared" si="1"/>
        <v/>
      </c>
      <c r="W36" s="36">
        <f>IF(AND(COUNT(F36:G36)=2,O36&gt;設定!$C$17),TEXT(MAX(0,O36-設定!$E$14),"h:mm")*1,0)</f>
        <v>0</v>
      </c>
      <c r="X36" s="36">
        <f>IF(AND(COUNT(H36:I36)=2,O36&gt;設定!$C$17),IF(OR(H36&gt;設定!$E$14,I36&gt;設定!$E$14),CEILING(I36-MAX(H36,設定!$E$14),TIME(0,設定!$C$8,0)),0),0)</f>
        <v>0</v>
      </c>
      <c r="Y36" s="36">
        <f>IF(AND(COUNT(J36:K36)=2,O36&gt;設定!$C$17),IF(OR(J36&gt;設定!$E$14,K36&gt;設定!$E$14),CEILING(K36-MAX(J36,設定!$E$14),TIME(0,設定!$C$8,0)),0),0)</f>
        <v>0</v>
      </c>
      <c r="Z36" s="36">
        <f t="shared" si="2"/>
        <v>0</v>
      </c>
      <c r="AA36" s="47" t="str">
        <f>IF(F36&gt;設定!$C$14,1,"")</f>
        <v/>
      </c>
      <c r="AB36" s="46" t="str">
        <f>IF(AND(G36&lt;設定!$E$14,COUNT(G36)&lt;&gt;0),1,"")</f>
        <v/>
      </c>
      <c r="AC36" s="15"/>
    </row>
    <row r="37" spans="1:29" x14ac:dyDescent="0.15">
      <c r="A37" s="25"/>
      <c r="B37" s="25"/>
      <c r="C37" s="25"/>
      <c r="D37" s="25"/>
      <c r="E37" s="25"/>
      <c r="F37" s="27"/>
      <c r="G37" s="27"/>
      <c r="H37" s="27"/>
      <c r="I37" s="27"/>
      <c r="J37" s="27"/>
      <c r="K37" s="27"/>
      <c r="L37" s="25"/>
      <c r="M37" s="15"/>
      <c r="N37" s="36" t="str">
        <f>IF(OR(F37="",G37=""),"",CEILING(F37,TIME(0,設定!$C$4,0)))</f>
        <v/>
      </c>
      <c r="O37" s="36" t="str">
        <f>IF(OR(F37="",G37=""),"",IF(G37&lt;F37,FLOOR(G37,TIME(0,設定!$C$5,0))+1,FLOOR(G37,TIME(0,設定!$C$5,0))))</f>
        <v/>
      </c>
      <c r="P37" s="36">
        <f>IF(OR(H37="",I37=""),0,IF(H37&gt;I37,CEILING(I37-H37+1,TIME(0,設定!$C$8,0)),CEILING(I37-H37,TIME(0,設定!$C$8,0))))</f>
        <v>0</v>
      </c>
      <c r="Q37" s="36">
        <f>IF(OR(J37="",K37=""),0,IF(J37&gt;K37,CEILING(K37-J37+1,TIME(0,設定!$C$8,0)),CEILING(K37-J37,TIME(0,設定!$C$8,0))))</f>
        <v>0</v>
      </c>
      <c r="R37" s="36" t="str">
        <f t="shared" si="0"/>
        <v/>
      </c>
      <c r="S37" s="36">
        <f>IF(COUNT(F37:G37)=2,TEXT(MAX(0,MIN(O37,設定!$E$11+1)-MAX(N37,設定!$C$11)),"h:mm")*1,0)</f>
        <v>0</v>
      </c>
      <c r="T37" s="36">
        <f>IF(COUNT(H37:I37)=2,IF(OR(H37&gt;設定!$C$11,H37&lt;設定!$E$11,I37&lt;設定!$E$11,I37&gt;設定!$C$11,H37&gt;I37),IF(H37&gt;I37,CEILING(MIN(I37+1,設定!$E$11+1)-MAX(H37,設定!$C$11),TIME(0,設定!$C$8,0)),IF(設定!$E$11&gt;H37,CEILING(MIN(I37,設定!$E$11)-H37,TIME(0,設定!$C$8,0)),CEILING(I37-MIN(H37,設定!$C$11),TIME(0,設定!$C$8,0)))),0),0)</f>
        <v>0</v>
      </c>
      <c r="U37" s="36">
        <f>IF(COUNT(J37:K37)=2,IF(OR(J37&gt;設定!$C$11,J37&lt;設定!$E$11,K37&lt;設定!$E$11,K37&gt;設定!$C$11,J37&gt;K37),IF(J37&gt;K37,CEILING(MIN(K37+1,設定!$E$11+1)-MAX(J37,設定!$C$11),TIME(0,設定!$C$8,0)),IF(設定!$E$11&gt;J37,CEILING(MIN(K37,設定!$E$11)-J37,TIME(0,設定!$C$8,0)),CEILING(K37-MIN(J37,設定!$C$11),TIME(0,設定!$C$8,0)))),0),0)</f>
        <v>0</v>
      </c>
      <c r="V37" s="36" t="str">
        <f t="shared" si="1"/>
        <v/>
      </c>
      <c r="W37" s="36">
        <f>IF(AND(COUNT(F37:G37)=2,O37&gt;設定!$C$17),TEXT(MAX(0,O37-設定!$E$14),"h:mm")*1,0)</f>
        <v>0</v>
      </c>
      <c r="X37" s="36">
        <f>IF(AND(COUNT(H37:I37)=2,O37&gt;設定!$C$17),IF(OR(H37&gt;設定!$E$14,I37&gt;設定!$E$14),CEILING(I37-MAX(H37,設定!$E$14),TIME(0,設定!$C$8,0)),0),0)</f>
        <v>0</v>
      </c>
      <c r="Y37" s="36">
        <f>IF(AND(COUNT(J37:K37)=2,O37&gt;設定!$C$17),IF(OR(J37&gt;設定!$E$14,K37&gt;設定!$E$14),CEILING(K37-MAX(J37,設定!$E$14),TIME(0,設定!$C$8,0)),0),0)</f>
        <v>0</v>
      </c>
      <c r="Z37" s="36">
        <f t="shared" si="2"/>
        <v>0</v>
      </c>
      <c r="AA37" s="47" t="str">
        <f>IF(F37&gt;設定!$C$14,1,"")</f>
        <v/>
      </c>
      <c r="AB37" s="46" t="str">
        <f>IF(AND(G37&lt;設定!$E$14,COUNT(G37)&lt;&gt;0),1,"")</f>
        <v/>
      </c>
      <c r="AC37" s="15"/>
    </row>
    <row r="38" spans="1:29" x14ac:dyDescent="0.15">
      <c r="A38" s="25"/>
      <c r="B38" s="25"/>
      <c r="C38" s="25"/>
      <c r="D38" s="25"/>
      <c r="E38" s="25"/>
      <c r="F38" s="27"/>
      <c r="G38" s="27"/>
      <c r="H38" s="27"/>
      <c r="I38" s="27"/>
      <c r="J38" s="27"/>
      <c r="K38" s="27"/>
      <c r="L38" s="25"/>
      <c r="M38" s="15"/>
      <c r="N38" s="36" t="str">
        <f>IF(OR(F38="",G38=""),"",CEILING(F38,TIME(0,設定!$C$4,0)))</f>
        <v/>
      </c>
      <c r="O38" s="36" t="str">
        <f>IF(OR(F38="",G38=""),"",IF(G38&lt;F38,FLOOR(G38,TIME(0,設定!$C$5,0))+1,FLOOR(G38,TIME(0,設定!$C$5,0))))</f>
        <v/>
      </c>
      <c r="P38" s="36">
        <f>IF(OR(H38="",I38=""),0,IF(H38&gt;I38,CEILING(I38-H38+1,TIME(0,設定!$C$8,0)),CEILING(I38-H38,TIME(0,設定!$C$8,0))))</f>
        <v>0</v>
      </c>
      <c r="Q38" s="36">
        <f>IF(OR(J38="",K38=""),0,IF(J38&gt;K38,CEILING(K38-J38+1,TIME(0,設定!$C$8,0)),CEILING(K38-J38,TIME(0,設定!$C$8,0))))</f>
        <v>0</v>
      </c>
      <c r="R38" s="36" t="str">
        <f t="shared" si="0"/>
        <v/>
      </c>
      <c r="S38" s="36">
        <f>IF(COUNT(F38:G38)=2,TEXT(MAX(0,MIN(O38,設定!$E$11+1)-MAX(N38,設定!$C$11)),"h:mm")*1,0)</f>
        <v>0</v>
      </c>
      <c r="T38" s="36">
        <f>IF(COUNT(H38:I38)=2,IF(OR(H38&gt;設定!$C$11,H38&lt;設定!$E$11,I38&lt;設定!$E$11,I38&gt;設定!$C$11,H38&gt;I38),IF(H38&gt;I38,CEILING(MIN(I38+1,設定!$E$11+1)-MAX(H38,設定!$C$11),TIME(0,設定!$C$8,0)),IF(設定!$E$11&gt;H38,CEILING(MIN(I38,設定!$E$11)-H38,TIME(0,設定!$C$8,0)),CEILING(I38-MIN(H38,設定!$C$11),TIME(0,設定!$C$8,0)))),0),0)</f>
        <v>0</v>
      </c>
      <c r="U38" s="36">
        <f>IF(COUNT(J38:K38)=2,IF(OR(J38&gt;設定!$C$11,J38&lt;設定!$E$11,K38&lt;設定!$E$11,K38&gt;設定!$C$11,J38&gt;K38),IF(J38&gt;K38,CEILING(MIN(K38+1,設定!$E$11+1)-MAX(J38,設定!$C$11),TIME(0,設定!$C$8,0)),IF(設定!$E$11&gt;J38,CEILING(MIN(K38,設定!$E$11)-J38,TIME(0,設定!$C$8,0)),CEILING(K38-MIN(J38,設定!$C$11),TIME(0,設定!$C$8,0)))),0),0)</f>
        <v>0</v>
      </c>
      <c r="V38" s="36" t="str">
        <f t="shared" si="1"/>
        <v/>
      </c>
      <c r="W38" s="36">
        <f>IF(AND(COUNT(F38:G38)=2,O38&gt;設定!$C$17),TEXT(MAX(0,O38-設定!$E$14),"h:mm")*1,0)</f>
        <v>0</v>
      </c>
      <c r="X38" s="36">
        <f>IF(AND(COUNT(H38:I38)=2,O38&gt;設定!$C$17),IF(OR(H38&gt;設定!$E$14,I38&gt;設定!$E$14),CEILING(I38-MAX(H38,設定!$E$14),TIME(0,設定!$C$8,0)),0),0)</f>
        <v>0</v>
      </c>
      <c r="Y38" s="36">
        <f>IF(AND(COUNT(J38:K38)=2,O38&gt;設定!$C$17),IF(OR(J38&gt;設定!$E$14,K38&gt;設定!$E$14),CEILING(K38-MAX(J38,設定!$E$14),TIME(0,設定!$C$8,0)),0),0)</f>
        <v>0</v>
      </c>
      <c r="Z38" s="36">
        <f t="shared" si="2"/>
        <v>0</v>
      </c>
      <c r="AA38" s="47" t="str">
        <f>IF(F38&gt;設定!$C$14,1,"")</f>
        <v/>
      </c>
      <c r="AB38" s="46" t="str">
        <f>IF(AND(G38&lt;設定!$E$14,COUNT(G38)&lt;&gt;0),1,"")</f>
        <v/>
      </c>
      <c r="AC38" s="15"/>
    </row>
    <row r="39" spans="1:29" x14ac:dyDescent="0.15">
      <c r="A39" s="25"/>
      <c r="B39" s="25"/>
      <c r="C39" s="25"/>
      <c r="D39" s="25"/>
      <c r="E39" s="25"/>
      <c r="F39" s="27"/>
      <c r="G39" s="27"/>
      <c r="H39" s="27"/>
      <c r="I39" s="27"/>
      <c r="J39" s="27"/>
      <c r="K39" s="27"/>
      <c r="L39" s="25"/>
      <c r="M39" s="15"/>
      <c r="N39" s="36" t="str">
        <f>IF(OR(F39="",G39=""),"",CEILING(F39,TIME(0,設定!$C$4,0)))</f>
        <v/>
      </c>
      <c r="O39" s="36" t="str">
        <f>IF(OR(F39="",G39=""),"",IF(G39&lt;F39,FLOOR(G39,TIME(0,設定!$C$5,0))+1,FLOOR(G39,TIME(0,設定!$C$5,0))))</f>
        <v/>
      </c>
      <c r="P39" s="36">
        <f>IF(OR(H39="",I39=""),0,IF(H39&gt;I39,CEILING(I39-H39+1,TIME(0,設定!$C$8,0)),CEILING(I39-H39,TIME(0,設定!$C$8,0))))</f>
        <v>0</v>
      </c>
      <c r="Q39" s="36">
        <f>IF(OR(J39="",K39=""),0,IF(J39&gt;K39,CEILING(K39-J39+1,TIME(0,設定!$C$8,0)),CEILING(K39-J39,TIME(0,設定!$C$8,0))))</f>
        <v>0</v>
      </c>
      <c r="R39" s="36" t="str">
        <f t="shared" si="0"/>
        <v/>
      </c>
      <c r="S39" s="36">
        <f>IF(COUNT(F39:G39)=2,TEXT(MAX(0,MIN(O39,設定!$E$11+1)-MAX(N39,設定!$C$11)),"h:mm")*1,0)</f>
        <v>0</v>
      </c>
      <c r="T39" s="36">
        <f>IF(COUNT(H39:I39)=2,IF(OR(H39&gt;設定!$C$11,H39&lt;設定!$E$11,I39&lt;設定!$E$11,I39&gt;設定!$C$11,H39&gt;I39),IF(H39&gt;I39,CEILING(MIN(I39+1,設定!$E$11+1)-MAX(H39,設定!$C$11),TIME(0,設定!$C$8,0)),IF(設定!$E$11&gt;H39,CEILING(MIN(I39,設定!$E$11)-H39,TIME(0,設定!$C$8,0)),CEILING(I39-MIN(H39,設定!$C$11),TIME(0,設定!$C$8,0)))),0),0)</f>
        <v>0</v>
      </c>
      <c r="U39" s="36">
        <f>IF(COUNT(J39:K39)=2,IF(OR(J39&gt;設定!$C$11,J39&lt;設定!$E$11,K39&lt;設定!$E$11,K39&gt;設定!$C$11,J39&gt;K39),IF(J39&gt;K39,CEILING(MIN(K39+1,設定!$E$11+1)-MAX(J39,設定!$C$11),TIME(0,設定!$C$8,0)),IF(設定!$E$11&gt;J39,CEILING(MIN(K39,設定!$E$11)-J39,TIME(0,設定!$C$8,0)),CEILING(K39-MIN(J39,設定!$C$11),TIME(0,設定!$C$8,0)))),0),0)</f>
        <v>0</v>
      </c>
      <c r="V39" s="36" t="str">
        <f t="shared" si="1"/>
        <v/>
      </c>
      <c r="W39" s="36">
        <f>IF(AND(COUNT(F39:G39)=2,O39&gt;設定!$C$17),TEXT(MAX(0,O39-設定!$E$14),"h:mm")*1,0)</f>
        <v>0</v>
      </c>
      <c r="X39" s="36">
        <f>IF(AND(COUNT(H39:I39)=2,O39&gt;設定!$C$17),IF(OR(H39&gt;設定!$E$14,I39&gt;設定!$E$14),CEILING(I39-MAX(H39,設定!$E$14),TIME(0,設定!$C$8,0)),0),0)</f>
        <v>0</v>
      </c>
      <c r="Y39" s="36">
        <f>IF(AND(COUNT(J39:K39)=2,O39&gt;設定!$C$17),IF(OR(J39&gt;設定!$E$14,K39&gt;設定!$E$14),CEILING(K39-MAX(J39,設定!$E$14),TIME(0,設定!$C$8,0)),0),0)</f>
        <v>0</v>
      </c>
      <c r="Z39" s="36">
        <f t="shared" si="2"/>
        <v>0</v>
      </c>
      <c r="AA39" s="47" t="str">
        <f>IF(F39&gt;設定!$C$14,1,"")</f>
        <v/>
      </c>
      <c r="AB39" s="46" t="str">
        <f>IF(AND(G39&lt;設定!$E$14,COUNT(G39)&lt;&gt;0),1,"")</f>
        <v/>
      </c>
      <c r="AC39" s="15"/>
    </row>
    <row r="40" spans="1:29" x14ac:dyDescent="0.15">
      <c r="A40" s="25"/>
      <c r="B40" s="25"/>
      <c r="C40" s="25"/>
      <c r="D40" s="25"/>
      <c r="E40" s="25"/>
      <c r="F40" s="27"/>
      <c r="G40" s="27"/>
      <c r="H40" s="27"/>
      <c r="I40" s="27"/>
      <c r="J40" s="27"/>
      <c r="K40" s="27"/>
      <c r="L40" s="25"/>
      <c r="M40" s="15"/>
      <c r="N40" s="36" t="str">
        <f>IF(OR(F40="",G40=""),"",CEILING(F40,TIME(0,設定!$C$4,0)))</f>
        <v/>
      </c>
      <c r="O40" s="36" t="str">
        <f>IF(OR(F40="",G40=""),"",IF(G40&lt;F40,FLOOR(G40,TIME(0,設定!$C$5,0))+1,FLOOR(G40,TIME(0,設定!$C$5,0))))</f>
        <v/>
      </c>
      <c r="P40" s="36">
        <f>IF(OR(H40="",I40=""),0,IF(H40&gt;I40,CEILING(I40-H40+1,TIME(0,設定!$C$8,0)),CEILING(I40-H40,TIME(0,設定!$C$8,0))))</f>
        <v>0</v>
      </c>
      <c r="Q40" s="36">
        <f>IF(OR(J40="",K40=""),0,IF(J40&gt;K40,CEILING(K40-J40+1,TIME(0,設定!$C$8,0)),CEILING(K40-J40,TIME(0,設定!$C$8,0))))</f>
        <v>0</v>
      </c>
      <c r="R40" s="36" t="str">
        <f t="shared" si="0"/>
        <v/>
      </c>
      <c r="S40" s="36">
        <f>IF(COUNT(F40:G40)=2,TEXT(MAX(0,MIN(O40,設定!$E$11+1)-MAX(N40,設定!$C$11)),"h:mm")*1,0)</f>
        <v>0</v>
      </c>
      <c r="T40" s="36">
        <f>IF(COUNT(H40:I40)=2,IF(OR(H40&gt;設定!$C$11,H40&lt;設定!$E$11,I40&lt;設定!$E$11,I40&gt;設定!$C$11,H40&gt;I40),IF(H40&gt;I40,CEILING(MIN(I40+1,設定!$E$11+1)-MAX(H40,設定!$C$11),TIME(0,設定!$C$8,0)),IF(設定!$E$11&gt;H40,CEILING(MIN(I40,設定!$E$11)-H40,TIME(0,設定!$C$8,0)),CEILING(I40-MIN(H40,設定!$C$11),TIME(0,設定!$C$8,0)))),0),0)</f>
        <v>0</v>
      </c>
      <c r="U40" s="36">
        <f>IF(COUNT(J40:K40)=2,IF(OR(J40&gt;設定!$C$11,J40&lt;設定!$E$11,K40&lt;設定!$E$11,K40&gt;設定!$C$11,J40&gt;K40),IF(J40&gt;K40,CEILING(MIN(K40+1,設定!$E$11+1)-MAX(J40,設定!$C$11),TIME(0,設定!$C$8,0)),IF(設定!$E$11&gt;J40,CEILING(MIN(K40,設定!$E$11)-J40,TIME(0,設定!$C$8,0)),CEILING(K40-MIN(J40,設定!$C$11),TIME(0,設定!$C$8,0)))),0),0)</f>
        <v>0</v>
      </c>
      <c r="V40" s="36" t="str">
        <f t="shared" si="1"/>
        <v/>
      </c>
      <c r="W40" s="36">
        <f>IF(AND(COUNT(F40:G40)=2,O40&gt;設定!$C$17),TEXT(MAX(0,O40-設定!$E$14),"h:mm")*1,0)</f>
        <v>0</v>
      </c>
      <c r="X40" s="36">
        <f>IF(AND(COUNT(H40:I40)=2,O40&gt;設定!$C$17),IF(OR(H40&gt;設定!$E$14,I40&gt;設定!$E$14),CEILING(I40-MAX(H40,設定!$E$14),TIME(0,設定!$C$8,0)),0),0)</f>
        <v>0</v>
      </c>
      <c r="Y40" s="36">
        <f>IF(AND(COUNT(J40:K40)=2,O40&gt;設定!$C$17),IF(OR(J40&gt;設定!$E$14,K40&gt;設定!$E$14),CEILING(K40-MAX(J40,設定!$E$14),TIME(0,設定!$C$8,0)),0),0)</f>
        <v>0</v>
      </c>
      <c r="Z40" s="36">
        <f t="shared" si="2"/>
        <v>0</v>
      </c>
      <c r="AA40" s="47" t="str">
        <f>IF(F40&gt;設定!$C$14,1,"")</f>
        <v/>
      </c>
      <c r="AB40" s="46" t="str">
        <f>IF(AND(G40&lt;設定!$E$14,COUNT(G40)&lt;&gt;0),1,"")</f>
        <v/>
      </c>
      <c r="AC40" s="15"/>
    </row>
    <row r="41" spans="1:29" x14ac:dyDescent="0.15">
      <c r="A41" s="25"/>
      <c r="B41" s="25"/>
      <c r="C41" s="25"/>
      <c r="D41" s="25"/>
      <c r="E41" s="25"/>
      <c r="F41" s="27"/>
      <c r="G41" s="27"/>
      <c r="H41" s="27"/>
      <c r="I41" s="27"/>
      <c r="J41" s="27"/>
      <c r="K41" s="27"/>
      <c r="L41" s="25"/>
      <c r="M41" s="15"/>
      <c r="N41" s="36" t="str">
        <f>IF(OR(F41="",G41=""),"",CEILING(F41,TIME(0,設定!$C$4,0)))</f>
        <v/>
      </c>
      <c r="O41" s="36" t="str">
        <f>IF(OR(F41="",G41=""),"",IF(G41&lt;F41,FLOOR(G41,TIME(0,設定!$C$5,0))+1,FLOOR(G41,TIME(0,設定!$C$5,0))))</f>
        <v/>
      </c>
      <c r="P41" s="36">
        <f>IF(OR(H41="",I41=""),0,IF(H41&gt;I41,CEILING(I41-H41+1,TIME(0,設定!$C$8,0)),CEILING(I41-H41,TIME(0,設定!$C$8,0))))</f>
        <v>0</v>
      </c>
      <c r="Q41" s="36">
        <f>IF(OR(J41="",K41=""),0,IF(J41&gt;K41,CEILING(K41-J41+1,TIME(0,設定!$C$8,0)),CEILING(K41-J41,TIME(0,設定!$C$8,0))))</f>
        <v>0</v>
      </c>
      <c r="R41" s="36" t="str">
        <f t="shared" si="0"/>
        <v/>
      </c>
      <c r="S41" s="36">
        <f>IF(COUNT(F41:G41)=2,TEXT(MAX(0,MIN(O41,設定!$E$11+1)-MAX(N41,設定!$C$11)),"h:mm")*1,0)</f>
        <v>0</v>
      </c>
      <c r="T41" s="36">
        <f>IF(COUNT(H41:I41)=2,IF(OR(H41&gt;設定!$C$11,H41&lt;設定!$E$11,I41&lt;設定!$E$11,I41&gt;設定!$C$11,H41&gt;I41),IF(H41&gt;I41,CEILING(MIN(I41+1,設定!$E$11+1)-MAX(H41,設定!$C$11),TIME(0,設定!$C$8,0)),IF(設定!$E$11&gt;H41,CEILING(MIN(I41,設定!$E$11)-H41,TIME(0,設定!$C$8,0)),CEILING(I41-MIN(H41,設定!$C$11),TIME(0,設定!$C$8,0)))),0),0)</f>
        <v>0</v>
      </c>
      <c r="U41" s="36">
        <f>IF(COUNT(J41:K41)=2,IF(OR(J41&gt;設定!$C$11,J41&lt;設定!$E$11,K41&lt;設定!$E$11,K41&gt;設定!$C$11,J41&gt;K41),IF(J41&gt;K41,CEILING(MIN(K41+1,設定!$E$11+1)-MAX(J41,設定!$C$11),TIME(0,設定!$C$8,0)),IF(設定!$E$11&gt;J41,CEILING(MIN(K41,設定!$E$11)-J41,TIME(0,設定!$C$8,0)),CEILING(K41-MIN(J41,設定!$C$11),TIME(0,設定!$C$8,0)))),0),0)</f>
        <v>0</v>
      </c>
      <c r="V41" s="36" t="str">
        <f t="shared" si="1"/>
        <v/>
      </c>
      <c r="W41" s="36">
        <f>IF(AND(COUNT(F41:G41)=2,O41&gt;設定!$C$17),TEXT(MAX(0,O41-設定!$E$14),"h:mm")*1,0)</f>
        <v>0</v>
      </c>
      <c r="X41" s="36">
        <f>IF(AND(COUNT(H41:I41)=2,O41&gt;設定!$C$17),IF(OR(H41&gt;設定!$E$14,I41&gt;設定!$E$14),CEILING(I41-MAX(H41,設定!$E$14),TIME(0,設定!$C$8,0)),0),0)</f>
        <v>0</v>
      </c>
      <c r="Y41" s="36">
        <f>IF(AND(COUNT(J41:K41)=2,O41&gt;設定!$C$17),IF(OR(J41&gt;設定!$E$14,K41&gt;設定!$E$14),CEILING(K41-MAX(J41,設定!$E$14),TIME(0,設定!$C$8,0)),0),0)</f>
        <v>0</v>
      </c>
      <c r="Z41" s="36">
        <f t="shared" si="2"/>
        <v>0</v>
      </c>
      <c r="AA41" s="47" t="str">
        <f>IF(F41&gt;設定!$C$14,1,"")</f>
        <v/>
      </c>
      <c r="AB41" s="46" t="str">
        <f>IF(AND(G41&lt;設定!$E$14,COUNT(G41)&lt;&gt;0),1,"")</f>
        <v/>
      </c>
      <c r="AC41" s="15"/>
    </row>
    <row r="42" spans="1:29" x14ac:dyDescent="0.15">
      <c r="A42" s="25"/>
      <c r="B42" s="25"/>
      <c r="C42" s="25"/>
      <c r="D42" s="25"/>
      <c r="E42" s="25"/>
      <c r="F42" s="27"/>
      <c r="G42" s="27"/>
      <c r="H42" s="27"/>
      <c r="I42" s="27"/>
      <c r="J42" s="27"/>
      <c r="K42" s="27"/>
      <c r="L42" s="25"/>
      <c r="M42" s="15"/>
      <c r="N42" s="36" t="str">
        <f>IF(OR(F42="",G42=""),"",CEILING(F42,TIME(0,設定!$C$4,0)))</f>
        <v/>
      </c>
      <c r="O42" s="36" t="str">
        <f>IF(OR(F42="",G42=""),"",IF(G42&lt;F42,FLOOR(G42,TIME(0,設定!$C$5,0))+1,FLOOR(G42,TIME(0,設定!$C$5,0))))</f>
        <v/>
      </c>
      <c r="P42" s="36">
        <f>IF(OR(H42="",I42=""),0,IF(H42&gt;I42,CEILING(I42-H42+1,TIME(0,設定!$C$8,0)),CEILING(I42-H42,TIME(0,設定!$C$8,0))))</f>
        <v>0</v>
      </c>
      <c r="Q42" s="36">
        <f>IF(OR(J42="",K42=""),0,IF(J42&gt;K42,CEILING(K42-J42+1,TIME(0,設定!$C$8,0)),CEILING(K42-J42,TIME(0,設定!$C$8,0))))</f>
        <v>0</v>
      </c>
      <c r="R42" s="36" t="str">
        <f t="shared" si="0"/>
        <v/>
      </c>
      <c r="S42" s="36">
        <f>IF(COUNT(F42:G42)=2,TEXT(MAX(0,MIN(O42,設定!$E$11+1)-MAX(N42,設定!$C$11)),"h:mm")*1,0)</f>
        <v>0</v>
      </c>
      <c r="T42" s="36">
        <f>IF(COUNT(H42:I42)=2,IF(OR(H42&gt;設定!$C$11,H42&lt;設定!$E$11,I42&lt;設定!$E$11,I42&gt;設定!$C$11,H42&gt;I42),IF(H42&gt;I42,CEILING(MIN(I42+1,設定!$E$11+1)-MAX(H42,設定!$C$11),TIME(0,設定!$C$8,0)),IF(設定!$E$11&gt;H42,CEILING(MIN(I42,設定!$E$11)-H42,TIME(0,設定!$C$8,0)),CEILING(I42-MIN(H42,設定!$C$11),TIME(0,設定!$C$8,0)))),0),0)</f>
        <v>0</v>
      </c>
      <c r="U42" s="36">
        <f>IF(COUNT(J42:K42)=2,IF(OR(J42&gt;設定!$C$11,J42&lt;設定!$E$11,K42&lt;設定!$E$11,K42&gt;設定!$C$11,J42&gt;K42),IF(J42&gt;K42,CEILING(MIN(K42+1,設定!$E$11+1)-MAX(J42,設定!$C$11),TIME(0,設定!$C$8,0)),IF(設定!$E$11&gt;J42,CEILING(MIN(K42,設定!$E$11)-J42,TIME(0,設定!$C$8,0)),CEILING(K42-MIN(J42,設定!$C$11),TIME(0,設定!$C$8,0)))),0),0)</f>
        <v>0</v>
      </c>
      <c r="V42" s="36" t="str">
        <f t="shared" si="1"/>
        <v/>
      </c>
      <c r="W42" s="36">
        <f>IF(AND(COUNT(F42:G42)=2,O42&gt;設定!$C$17),TEXT(MAX(0,O42-設定!$E$14),"h:mm")*1,0)</f>
        <v>0</v>
      </c>
      <c r="X42" s="36">
        <f>IF(AND(COUNT(H42:I42)=2,O42&gt;設定!$C$17),IF(OR(H42&gt;設定!$E$14,I42&gt;設定!$E$14),CEILING(I42-MAX(H42,設定!$E$14),TIME(0,設定!$C$8,0)),0),0)</f>
        <v>0</v>
      </c>
      <c r="Y42" s="36">
        <f>IF(AND(COUNT(J42:K42)=2,O42&gt;設定!$C$17),IF(OR(J42&gt;設定!$E$14,K42&gt;設定!$E$14),CEILING(K42-MAX(J42,設定!$E$14),TIME(0,設定!$C$8,0)),0),0)</f>
        <v>0</v>
      </c>
      <c r="Z42" s="36">
        <f t="shared" si="2"/>
        <v>0</v>
      </c>
      <c r="AA42" s="47" t="str">
        <f>IF(F42&gt;設定!$C$14,1,"")</f>
        <v/>
      </c>
      <c r="AB42" s="46" t="str">
        <f>IF(AND(G42&lt;設定!$E$14,COUNT(G42)&lt;&gt;0),1,"")</f>
        <v/>
      </c>
      <c r="AC42" s="15"/>
    </row>
    <row r="43" spans="1:29" x14ac:dyDescent="0.15">
      <c r="A43" s="25"/>
      <c r="B43" s="25"/>
      <c r="C43" s="25"/>
      <c r="D43" s="25"/>
      <c r="E43" s="25"/>
      <c r="F43" s="27"/>
      <c r="G43" s="27"/>
      <c r="H43" s="27"/>
      <c r="I43" s="27"/>
      <c r="J43" s="27"/>
      <c r="K43" s="27"/>
      <c r="L43" s="25"/>
      <c r="M43" s="15"/>
      <c r="N43" s="36" t="str">
        <f>IF(OR(F43="",G43=""),"",CEILING(F43,TIME(0,設定!$C$4,0)))</f>
        <v/>
      </c>
      <c r="O43" s="36" t="str">
        <f>IF(OR(F43="",G43=""),"",IF(G43&lt;F43,FLOOR(G43,TIME(0,設定!$C$5,0))+1,FLOOR(G43,TIME(0,設定!$C$5,0))))</f>
        <v/>
      </c>
      <c r="P43" s="36">
        <f>IF(OR(H43="",I43=""),0,IF(H43&gt;I43,CEILING(I43-H43+1,TIME(0,設定!$C$8,0)),CEILING(I43-H43,TIME(0,設定!$C$8,0))))</f>
        <v>0</v>
      </c>
      <c r="Q43" s="36">
        <f>IF(OR(J43="",K43=""),0,IF(J43&gt;K43,CEILING(K43-J43+1,TIME(0,設定!$C$8,0)),CEILING(K43-J43,TIME(0,設定!$C$8,0))))</f>
        <v>0</v>
      </c>
      <c r="R43" s="36" t="str">
        <f t="shared" si="0"/>
        <v/>
      </c>
      <c r="S43" s="36">
        <f>IF(COUNT(F43:G43)=2,TEXT(MAX(0,MIN(O43,設定!$E$11+1)-MAX(N43,設定!$C$11)),"h:mm")*1,0)</f>
        <v>0</v>
      </c>
      <c r="T43" s="36">
        <f>IF(COUNT(H43:I43)=2,IF(OR(H43&gt;設定!$C$11,H43&lt;設定!$E$11,I43&lt;設定!$E$11,I43&gt;設定!$C$11,H43&gt;I43),IF(H43&gt;I43,CEILING(MIN(I43+1,設定!$E$11+1)-MAX(H43,設定!$C$11),TIME(0,設定!$C$8,0)),IF(設定!$E$11&gt;H43,CEILING(MIN(I43,設定!$E$11)-H43,TIME(0,設定!$C$8,0)),CEILING(I43-MIN(H43,設定!$C$11),TIME(0,設定!$C$8,0)))),0),0)</f>
        <v>0</v>
      </c>
      <c r="U43" s="36">
        <f>IF(COUNT(J43:K43)=2,IF(OR(J43&gt;設定!$C$11,J43&lt;設定!$E$11,K43&lt;設定!$E$11,K43&gt;設定!$C$11,J43&gt;K43),IF(J43&gt;K43,CEILING(MIN(K43+1,設定!$E$11+1)-MAX(J43,設定!$C$11),TIME(0,設定!$C$8,0)),IF(設定!$E$11&gt;J43,CEILING(MIN(K43,設定!$E$11)-J43,TIME(0,設定!$C$8,0)),CEILING(K43-MIN(J43,設定!$C$11),TIME(0,設定!$C$8,0)))),0),0)</f>
        <v>0</v>
      </c>
      <c r="V43" s="36" t="str">
        <f t="shared" si="1"/>
        <v/>
      </c>
      <c r="W43" s="36">
        <f>IF(AND(COUNT(F43:G43)=2,O43&gt;設定!$C$17),TEXT(MAX(0,O43-設定!$E$14),"h:mm")*1,0)</f>
        <v>0</v>
      </c>
      <c r="X43" s="36">
        <f>IF(AND(COUNT(H43:I43)=2,O43&gt;設定!$C$17),IF(OR(H43&gt;設定!$E$14,I43&gt;設定!$E$14),CEILING(I43-MAX(H43,設定!$E$14),TIME(0,設定!$C$8,0)),0),0)</f>
        <v>0</v>
      </c>
      <c r="Y43" s="36">
        <f>IF(AND(COUNT(J43:K43)=2,O43&gt;設定!$C$17),IF(OR(J43&gt;設定!$E$14,K43&gt;設定!$E$14),CEILING(K43-MAX(J43,設定!$E$14),TIME(0,設定!$C$8,0)),0),0)</f>
        <v>0</v>
      </c>
      <c r="Z43" s="36">
        <f t="shared" si="2"/>
        <v>0</v>
      </c>
      <c r="AA43" s="47" t="str">
        <f>IF(F43&gt;設定!$C$14,1,"")</f>
        <v/>
      </c>
      <c r="AB43" s="46" t="str">
        <f>IF(AND(G43&lt;設定!$E$14,COUNT(G43)&lt;&gt;0),1,"")</f>
        <v/>
      </c>
      <c r="AC43" s="15"/>
    </row>
    <row r="44" spans="1:29" x14ac:dyDescent="0.15">
      <c r="A44" s="25"/>
      <c r="B44" s="25"/>
      <c r="C44" s="25"/>
      <c r="D44" s="25"/>
      <c r="E44" s="25"/>
      <c r="F44" s="27"/>
      <c r="G44" s="27"/>
      <c r="H44" s="27"/>
      <c r="I44" s="27"/>
      <c r="J44" s="27"/>
      <c r="K44" s="27"/>
      <c r="L44" s="25"/>
      <c r="M44" s="15"/>
      <c r="N44" s="36" t="str">
        <f>IF(OR(F44="",G44=""),"",CEILING(F44,TIME(0,設定!$C$4,0)))</f>
        <v/>
      </c>
      <c r="O44" s="36" t="str">
        <f>IF(OR(F44="",G44=""),"",IF(G44&lt;F44,FLOOR(G44,TIME(0,設定!$C$5,0))+1,FLOOR(G44,TIME(0,設定!$C$5,0))))</f>
        <v/>
      </c>
      <c r="P44" s="36">
        <f>IF(OR(H44="",I44=""),0,IF(H44&gt;I44,CEILING(I44-H44+1,TIME(0,設定!$C$8,0)),CEILING(I44-H44,TIME(0,設定!$C$8,0))))</f>
        <v>0</v>
      </c>
      <c r="Q44" s="36">
        <f>IF(OR(J44="",K44=""),0,IF(J44&gt;K44,CEILING(K44-J44+1,TIME(0,設定!$C$8,0)),CEILING(K44-J44,TIME(0,設定!$C$8,0))))</f>
        <v>0</v>
      </c>
      <c r="R44" s="36" t="str">
        <f t="shared" si="0"/>
        <v/>
      </c>
      <c r="S44" s="36">
        <f>IF(COUNT(F44:G44)=2,TEXT(MAX(0,MIN(O44,設定!$E$11+1)-MAX(N44,設定!$C$11)),"h:mm")*1,0)</f>
        <v>0</v>
      </c>
      <c r="T44" s="36">
        <f>IF(COUNT(H44:I44)=2,IF(OR(H44&gt;設定!$C$11,H44&lt;設定!$E$11,I44&lt;設定!$E$11,I44&gt;設定!$C$11,H44&gt;I44),IF(H44&gt;I44,CEILING(MIN(I44+1,設定!$E$11+1)-MAX(H44,設定!$C$11),TIME(0,設定!$C$8,0)),IF(設定!$E$11&gt;H44,CEILING(MIN(I44,設定!$E$11)-H44,TIME(0,設定!$C$8,0)),CEILING(I44-MIN(H44,設定!$C$11),TIME(0,設定!$C$8,0)))),0),0)</f>
        <v>0</v>
      </c>
      <c r="U44" s="36">
        <f>IF(COUNT(J44:K44)=2,IF(OR(J44&gt;設定!$C$11,J44&lt;設定!$E$11,K44&lt;設定!$E$11,K44&gt;設定!$C$11,J44&gt;K44),IF(J44&gt;K44,CEILING(MIN(K44+1,設定!$E$11+1)-MAX(J44,設定!$C$11),TIME(0,設定!$C$8,0)),IF(設定!$E$11&gt;J44,CEILING(MIN(K44,設定!$E$11)-J44,TIME(0,設定!$C$8,0)),CEILING(K44-MIN(J44,設定!$C$11),TIME(0,設定!$C$8,0)))),0),0)</f>
        <v>0</v>
      </c>
      <c r="V44" s="36" t="str">
        <f t="shared" si="1"/>
        <v/>
      </c>
      <c r="W44" s="36">
        <f>IF(AND(COUNT(F44:G44)=2,O44&gt;設定!$C$17),TEXT(MAX(0,O44-設定!$E$14),"h:mm")*1,0)</f>
        <v>0</v>
      </c>
      <c r="X44" s="36">
        <f>IF(AND(COUNT(H44:I44)=2,O44&gt;設定!$C$17),IF(OR(H44&gt;設定!$E$14,I44&gt;設定!$E$14),CEILING(I44-MAX(H44,設定!$E$14),TIME(0,設定!$C$8,0)),0),0)</f>
        <v>0</v>
      </c>
      <c r="Y44" s="36">
        <f>IF(AND(COUNT(J44:K44)=2,O44&gt;設定!$C$17),IF(OR(J44&gt;設定!$E$14,K44&gt;設定!$E$14),CEILING(K44-MAX(J44,設定!$E$14),TIME(0,設定!$C$8,0)),0),0)</f>
        <v>0</v>
      </c>
      <c r="Z44" s="36">
        <f t="shared" si="2"/>
        <v>0</v>
      </c>
      <c r="AA44" s="47" t="str">
        <f>IF(F44&gt;設定!$C$14,1,"")</f>
        <v/>
      </c>
      <c r="AB44" s="46" t="str">
        <f>IF(AND(G44&lt;設定!$E$14,COUNT(G44)&lt;&gt;0),1,"")</f>
        <v/>
      </c>
      <c r="AC44" s="15"/>
    </row>
    <row r="45" spans="1:29" x14ac:dyDescent="0.15">
      <c r="A45" s="25"/>
      <c r="B45" s="25"/>
      <c r="C45" s="25"/>
      <c r="D45" s="25"/>
      <c r="E45" s="25"/>
      <c r="F45" s="27"/>
      <c r="G45" s="27"/>
      <c r="H45" s="27"/>
      <c r="I45" s="27"/>
      <c r="J45" s="27"/>
      <c r="K45" s="27"/>
      <c r="L45" s="25"/>
      <c r="M45" s="15"/>
      <c r="N45" s="36" t="str">
        <f>IF(OR(F45="",G45=""),"",CEILING(F45,TIME(0,設定!$C$4,0)))</f>
        <v/>
      </c>
      <c r="O45" s="36" t="str">
        <f>IF(OR(F45="",G45=""),"",IF(G45&lt;F45,FLOOR(G45,TIME(0,設定!$C$5,0))+1,FLOOR(G45,TIME(0,設定!$C$5,0))))</f>
        <v/>
      </c>
      <c r="P45" s="36">
        <f>IF(OR(H45="",I45=""),0,IF(H45&gt;I45,CEILING(I45-H45+1,TIME(0,設定!$C$8,0)),CEILING(I45-H45,TIME(0,設定!$C$8,0))))</f>
        <v>0</v>
      </c>
      <c r="Q45" s="36">
        <f>IF(OR(J45="",K45=""),0,IF(J45&gt;K45,CEILING(K45-J45+1,TIME(0,設定!$C$8,0)),CEILING(K45-J45,TIME(0,設定!$C$8,0))))</f>
        <v>0</v>
      </c>
      <c r="R45" s="36" t="str">
        <f t="shared" si="0"/>
        <v/>
      </c>
      <c r="S45" s="36">
        <f>IF(COUNT(F45:G45)=2,TEXT(MAX(0,MIN(O45,設定!$E$11+1)-MAX(N45,設定!$C$11)),"h:mm")*1,0)</f>
        <v>0</v>
      </c>
      <c r="T45" s="36">
        <f>IF(COUNT(H45:I45)=2,IF(OR(H45&gt;設定!$C$11,H45&lt;設定!$E$11,I45&lt;設定!$E$11,I45&gt;設定!$C$11,H45&gt;I45),IF(H45&gt;I45,CEILING(MIN(I45+1,設定!$E$11+1)-MAX(H45,設定!$C$11),TIME(0,設定!$C$8,0)),IF(設定!$E$11&gt;H45,CEILING(MIN(I45,設定!$E$11)-H45,TIME(0,設定!$C$8,0)),CEILING(I45-MIN(H45,設定!$C$11),TIME(0,設定!$C$8,0)))),0),0)</f>
        <v>0</v>
      </c>
      <c r="U45" s="36">
        <f>IF(COUNT(J45:K45)=2,IF(OR(J45&gt;設定!$C$11,J45&lt;設定!$E$11,K45&lt;設定!$E$11,K45&gt;設定!$C$11,J45&gt;K45),IF(J45&gt;K45,CEILING(MIN(K45+1,設定!$E$11+1)-MAX(J45,設定!$C$11),TIME(0,設定!$C$8,0)),IF(設定!$E$11&gt;J45,CEILING(MIN(K45,設定!$E$11)-J45,TIME(0,設定!$C$8,0)),CEILING(K45-MIN(J45,設定!$C$11),TIME(0,設定!$C$8,0)))),0),0)</f>
        <v>0</v>
      </c>
      <c r="V45" s="36" t="str">
        <f t="shared" si="1"/>
        <v/>
      </c>
      <c r="W45" s="36">
        <f>IF(AND(COUNT(F45:G45)=2,O45&gt;設定!$C$17),TEXT(MAX(0,O45-設定!$E$14),"h:mm")*1,0)</f>
        <v>0</v>
      </c>
      <c r="X45" s="36">
        <f>IF(AND(COUNT(H45:I45)=2,O45&gt;設定!$C$17),IF(OR(H45&gt;設定!$E$14,I45&gt;設定!$E$14),CEILING(I45-MAX(H45,設定!$E$14),TIME(0,設定!$C$8,0)),0),0)</f>
        <v>0</v>
      </c>
      <c r="Y45" s="36">
        <f>IF(AND(COUNT(J45:K45)=2,O45&gt;設定!$C$17),IF(OR(J45&gt;設定!$E$14,K45&gt;設定!$E$14),CEILING(K45-MAX(J45,設定!$E$14),TIME(0,設定!$C$8,0)),0),0)</f>
        <v>0</v>
      </c>
      <c r="Z45" s="36">
        <f t="shared" si="2"/>
        <v>0</v>
      </c>
      <c r="AA45" s="47" t="str">
        <f>IF(F45&gt;設定!$C$14,1,"")</f>
        <v/>
      </c>
      <c r="AB45" s="46" t="str">
        <f>IF(AND(G45&lt;設定!$E$14,COUNT(G45)&lt;&gt;0),1,"")</f>
        <v/>
      </c>
      <c r="AC45" s="15"/>
    </row>
    <row r="46" spans="1:29" x14ac:dyDescent="0.15">
      <c r="A46" s="25"/>
      <c r="B46" s="25"/>
      <c r="C46" s="25"/>
      <c r="D46" s="25"/>
      <c r="E46" s="25"/>
      <c r="F46" s="27"/>
      <c r="G46" s="27"/>
      <c r="H46" s="27"/>
      <c r="I46" s="27"/>
      <c r="J46" s="27"/>
      <c r="K46" s="27"/>
      <c r="L46" s="25"/>
      <c r="M46" s="15"/>
      <c r="N46" s="36" t="str">
        <f>IF(OR(F46="",G46=""),"",CEILING(F46,TIME(0,設定!$C$4,0)))</f>
        <v/>
      </c>
      <c r="O46" s="36" t="str">
        <f>IF(OR(F46="",G46=""),"",IF(G46&lt;F46,FLOOR(G46,TIME(0,設定!$C$5,0))+1,FLOOR(G46,TIME(0,設定!$C$5,0))))</f>
        <v/>
      </c>
      <c r="P46" s="36">
        <f>IF(OR(H46="",I46=""),0,IF(H46&gt;I46,CEILING(I46-H46+1,TIME(0,設定!$C$8,0)),CEILING(I46-H46,TIME(0,設定!$C$8,0))))</f>
        <v>0</v>
      </c>
      <c r="Q46" s="36">
        <f>IF(OR(J46="",K46=""),0,IF(J46&gt;K46,CEILING(K46-J46+1,TIME(0,設定!$C$8,0)),CEILING(K46-J46,TIME(0,設定!$C$8,0))))</f>
        <v>0</v>
      </c>
      <c r="R46" s="36" t="str">
        <f t="shared" si="0"/>
        <v/>
      </c>
      <c r="S46" s="36">
        <f>IF(COUNT(F46:G46)=2,TEXT(MAX(0,MIN(O46,設定!$E$11+1)-MAX(N46,設定!$C$11)),"h:mm")*1,0)</f>
        <v>0</v>
      </c>
      <c r="T46" s="36">
        <f>IF(COUNT(H46:I46)=2,IF(OR(H46&gt;設定!$C$11,H46&lt;設定!$E$11,I46&lt;設定!$E$11,I46&gt;設定!$C$11,H46&gt;I46),IF(H46&gt;I46,CEILING(MIN(I46+1,設定!$E$11+1)-MAX(H46,設定!$C$11),TIME(0,設定!$C$8,0)),IF(設定!$E$11&gt;H46,CEILING(MIN(I46,設定!$E$11)-H46,TIME(0,設定!$C$8,0)),CEILING(I46-MIN(H46,設定!$C$11),TIME(0,設定!$C$8,0)))),0),0)</f>
        <v>0</v>
      </c>
      <c r="U46" s="36">
        <f>IF(COUNT(J46:K46)=2,IF(OR(J46&gt;設定!$C$11,J46&lt;設定!$E$11,K46&lt;設定!$E$11,K46&gt;設定!$C$11,J46&gt;K46),IF(J46&gt;K46,CEILING(MIN(K46+1,設定!$E$11+1)-MAX(J46,設定!$C$11),TIME(0,設定!$C$8,0)),IF(設定!$E$11&gt;J46,CEILING(MIN(K46,設定!$E$11)-J46,TIME(0,設定!$C$8,0)),CEILING(K46-MIN(J46,設定!$C$11),TIME(0,設定!$C$8,0)))),0),0)</f>
        <v>0</v>
      </c>
      <c r="V46" s="36" t="str">
        <f t="shared" si="1"/>
        <v/>
      </c>
      <c r="W46" s="36">
        <f>IF(AND(COUNT(F46:G46)=2,O46&gt;設定!$C$17),TEXT(MAX(0,O46-設定!$E$14),"h:mm")*1,0)</f>
        <v>0</v>
      </c>
      <c r="X46" s="36">
        <f>IF(AND(COUNT(H46:I46)=2,O46&gt;設定!$C$17),IF(OR(H46&gt;設定!$E$14,I46&gt;設定!$E$14),CEILING(I46-MAX(H46,設定!$E$14),TIME(0,設定!$C$8,0)),0),0)</f>
        <v>0</v>
      </c>
      <c r="Y46" s="36">
        <f>IF(AND(COUNT(J46:K46)=2,O46&gt;設定!$C$17),IF(OR(J46&gt;設定!$E$14,K46&gt;設定!$E$14),CEILING(K46-MAX(J46,設定!$E$14),TIME(0,設定!$C$8,0)),0),0)</f>
        <v>0</v>
      </c>
      <c r="Z46" s="36">
        <f t="shared" si="2"/>
        <v>0</v>
      </c>
      <c r="AA46" s="47" t="str">
        <f>IF(F46&gt;設定!$C$14,1,"")</f>
        <v/>
      </c>
      <c r="AB46" s="46" t="str">
        <f>IF(AND(G46&lt;設定!$E$14,COUNT(G46)&lt;&gt;0),1,"")</f>
        <v/>
      </c>
      <c r="AC46" s="15"/>
    </row>
    <row r="47" spans="1:29" x14ac:dyDescent="0.15">
      <c r="A47" s="25"/>
      <c r="B47" s="25"/>
      <c r="C47" s="25"/>
      <c r="D47" s="25"/>
      <c r="E47" s="25"/>
      <c r="F47" s="27"/>
      <c r="G47" s="27"/>
      <c r="H47" s="27"/>
      <c r="I47" s="27"/>
      <c r="J47" s="27"/>
      <c r="K47" s="27"/>
      <c r="L47" s="25"/>
      <c r="M47" s="15"/>
      <c r="N47" s="36" t="str">
        <f>IF(OR(F47="",G47=""),"",CEILING(F47,TIME(0,設定!$C$4,0)))</f>
        <v/>
      </c>
      <c r="O47" s="36" t="str">
        <f>IF(OR(F47="",G47=""),"",IF(G47&lt;F47,FLOOR(G47,TIME(0,設定!$C$5,0))+1,FLOOR(G47,TIME(0,設定!$C$5,0))))</f>
        <v/>
      </c>
      <c r="P47" s="36">
        <f>IF(OR(H47="",I47=""),0,IF(H47&gt;I47,CEILING(I47-H47+1,TIME(0,設定!$C$8,0)),CEILING(I47-H47,TIME(0,設定!$C$8,0))))</f>
        <v>0</v>
      </c>
      <c r="Q47" s="36">
        <f>IF(OR(J47="",K47=""),0,IF(J47&gt;K47,CEILING(K47-J47+1,TIME(0,設定!$C$8,0)),CEILING(K47-J47,TIME(0,設定!$C$8,0))))</f>
        <v>0</v>
      </c>
      <c r="R47" s="36" t="str">
        <f t="shared" si="0"/>
        <v/>
      </c>
      <c r="S47" s="36">
        <f>IF(COUNT(F47:G47)=2,TEXT(MAX(0,MIN(O47,設定!$E$11+1)-MAX(N47,設定!$C$11)),"h:mm")*1,0)</f>
        <v>0</v>
      </c>
      <c r="T47" s="36">
        <f>IF(COUNT(H47:I47)=2,IF(OR(H47&gt;設定!$C$11,H47&lt;設定!$E$11,I47&lt;設定!$E$11,I47&gt;設定!$C$11,H47&gt;I47),IF(H47&gt;I47,CEILING(MIN(I47+1,設定!$E$11+1)-MAX(H47,設定!$C$11),TIME(0,設定!$C$8,0)),IF(設定!$E$11&gt;H47,CEILING(MIN(I47,設定!$E$11)-H47,TIME(0,設定!$C$8,0)),CEILING(I47-MIN(H47,設定!$C$11),TIME(0,設定!$C$8,0)))),0),0)</f>
        <v>0</v>
      </c>
      <c r="U47" s="36">
        <f>IF(COUNT(J47:K47)=2,IF(OR(J47&gt;設定!$C$11,J47&lt;設定!$E$11,K47&lt;設定!$E$11,K47&gt;設定!$C$11,J47&gt;K47),IF(J47&gt;K47,CEILING(MIN(K47+1,設定!$E$11+1)-MAX(J47,設定!$C$11),TIME(0,設定!$C$8,0)),IF(設定!$E$11&gt;J47,CEILING(MIN(K47,設定!$E$11)-J47,TIME(0,設定!$C$8,0)),CEILING(K47-MIN(J47,設定!$C$11),TIME(0,設定!$C$8,0)))),0),0)</f>
        <v>0</v>
      </c>
      <c r="V47" s="36" t="str">
        <f t="shared" si="1"/>
        <v/>
      </c>
      <c r="W47" s="36">
        <f>IF(AND(COUNT(F47:G47)=2,O47&gt;設定!$C$17),TEXT(MAX(0,O47-設定!$E$14),"h:mm")*1,0)</f>
        <v>0</v>
      </c>
      <c r="X47" s="36">
        <f>IF(AND(COUNT(H47:I47)=2,O47&gt;設定!$C$17),IF(OR(H47&gt;設定!$E$14,I47&gt;設定!$E$14),CEILING(I47-MAX(H47,設定!$E$14),TIME(0,設定!$C$8,0)),0),0)</f>
        <v>0</v>
      </c>
      <c r="Y47" s="36">
        <f>IF(AND(COUNT(J47:K47)=2,O47&gt;設定!$C$17),IF(OR(J47&gt;設定!$E$14,K47&gt;設定!$E$14),CEILING(K47-MAX(J47,設定!$E$14),TIME(0,設定!$C$8,0)),0),0)</f>
        <v>0</v>
      </c>
      <c r="Z47" s="36">
        <f t="shared" si="2"/>
        <v>0</v>
      </c>
      <c r="AA47" s="47" t="str">
        <f>IF(F47&gt;設定!$C$14,1,"")</f>
        <v/>
      </c>
      <c r="AB47" s="46" t="str">
        <f>IF(AND(G47&lt;設定!$E$14,COUNT(G47)&lt;&gt;0),1,"")</f>
        <v/>
      </c>
      <c r="AC47" s="15"/>
    </row>
    <row r="48" spans="1:29" x14ac:dyDescent="0.15">
      <c r="A48" s="25"/>
      <c r="B48" s="25"/>
      <c r="C48" s="25"/>
      <c r="D48" s="25"/>
      <c r="E48" s="25"/>
      <c r="F48" s="27"/>
      <c r="G48" s="27"/>
      <c r="H48" s="27"/>
      <c r="I48" s="27"/>
      <c r="J48" s="27"/>
      <c r="K48" s="27"/>
      <c r="L48" s="25"/>
      <c r="M48" s="15"/>
      <c r="N48" s="36" t="str">
        <f>IF(OR(F48="",G48=""),"",CEILING(F48,TIME(0,設定!$C$4,0)))</f>
        <v/>
      </c>
      <c r="O48" s="36" t="str">
        <f>IF(OR(F48="",G48=""),"",IF(G48&lt;F48,FLOOR(G48,TIME(0,設定!$C$5,0))+1,FLOOR(G48,TIME(0,設定!$C$5,0))))</f>
        <v/>
      </c>
      <c r="P48" s="36">
        <f>IF(OR(H48="",I48=""),0,IF(H48&gt;I48,CEILING(I48-H48+1,TIME(0,設定!$C$8,0)),CEILING(I48-H48,TIME(0,設定!$C$8,0))))</f>
        <v>0</v>
      </c>
      <c r="Q48" s="36">
        <f>IF(OR(J48="",K48=""),0,IF(J48&gt;K48,CEILING(K48-J48+1,TIME(0,設定!$C$8,0)),CEILING(K48-J48,TIME(0,設定!$C$8,0))))</f>
        <v>0</v>
      </c>
      <c r="R48" s="36" t="str">
        <f t="shared" si="0"/>
        <v/>
      </c>
      <c r="S48" s="36">
        <f>IF(COUNT(F48:G48)=2,TEXT(MAX(0,MIN(O48,設定!$E$11+1)-MAX(N48,設定!$C$11)),"h:mm")*1,0)</f>
        <v>0</v>
      </c>
      <c r="T48" s="36">
        <f>IF(COUNT(H48:I48)=2,IF(OR(H48&gt;設定!$C$11,H48&lt;設定!$E$11,I48&lt;設定!$E$11,I48&gt;設定!$C$11,H48&gt;I48),IF(H48&gt;I48,CEILING(MIN(I48+1,設定!$E$11+1)-MAX(H48,設定!$C$11),TIME(0,設定!$C$8,0)),IF(設定!$E$11&gt;H48,CEILING(MIN(I48,設定!$E$11)-H48,TIME(0,設定!$C$8,0)),CEILING(I48-MIN(H48,設定!$C$11),TIME(0,設定!$C$8,0)))),0),0)</f>
        <v>0</v>
      </c>
      <c r="U48" s="36">
        <f>IF(COUNT(J48:K48)=2,IF(OR(J48&gt;設定!$C$11,J48&lt;設定!$E$11,K48&lt;設定!$E$11,K48&gt;設定!$C$11,J48&gt;K48),IF(J48&gt;K48,CEILING(MIN(K48+1,設定!$E$11+1)-MAX(J48,設定!$C$11),TIME(0,設定!$C$8,0)),IF(設定!$E$11&gt;J48,CEILING(MIN(K48,設定!$E$11)-J48,TIME(0,設定!$C$8,0)),CEILING(K48-MIN(J48,設定!$C$11),TIME(0,設定!$C$8,0)))),0),0)</f>
        <v>0</v>
      </c>
      <c r="V48" s="36" t="str">
        <f t="shared" si="1"/>
        <v/>
      </c>
      <c r="W48" s="36">
        <f>IF(AND(COUNT(F48:G48)=2,O48&gt;設定!$C$17),TEXT(MAX(0,O48-設定!$E$14),"h:mm")*1,0)</f>
        <v>0</v>
      </c>
      <c r="X48" s="36">
        <f>IF(AND(COUNT(H48:I48)=2,O48&gt;設定!$C$17),IF(OR(H48&gt;設定!$E$14,I48&gt;設定!$E$14),CEILING(I48-MAX(H48,設定!$E$14),TIME(0,設定!$C$8,0)),0),0)</f>
        <v>0</v>
      </c>
      <c r="Y48" s="36">
        <f>IF(AND(COUNT(J48:K48)=2,O48&gt;設定!$C$17),IF(OR(J48&gt;設定!$E$14,K48&gt;設定!$E$14),CEILING(K48-MAX(J48,設定!$E$14),TIME(0,設定!$C$8,0)),0),0)</f>
        <v>0</v>
      </c>
      <c r="Z48" s="36">
        <f t="shared" si="2"/>
        <v>0</v>
      </c>
      <c r="AA48" s="47" t="str">
        <f>IF(F48&gt;設定!$C$14,1,"")</f>
        <v/>
      </c>
      <c r="AB48" s="46" t="str">
        <f>IF(AND(G48&lt;設定!$E$14,COUNT(G48)&lt;&gt;0),1,"")</f>
        <v/>
      </c>
      <c r="AC48" s="15"/>
    </row>
    <row r="49" spans="1:29" x14ac:dyDescent="0.15">
      <c r="A49" s="25"/>
      <c r="B49" s="25"/>
      <c r="C49" s="25"/>
      <c r="D49" s="25"/>
      <c r="E49" s="25"/>
      <c r="F49" s="27"/>
      <c r="G49" s="27"/>
      <c r="H49" s="27"/>
      <c r="I49" s="27"/>
      <c r="J49" s="27"/>
      <c r="K49" s="27"/>
      <c r="L49" s="25"/>
      <c r="M49" s="15"/>
      <c r="N49" s="36" t="str">
        <f>IF(OR(F49="",G49=""),"",CEILING(F49,TIME(0,設定!$C$4,0)))</f>
        <v/>
      </c>
      <c r="O49" s="36" t="str">
        <f>IF(OR(F49="",G49=""),"",IF(G49&lt;F49,FLOOR(G49,TIME(0,設定!$C$5,0))+1,FLOOR(G49,TIME(0,設定!$C$5,0))))</f>
        <v/>
      </c>
      <c r="P49" s="36">
        <f>IF(OR(H49="",I49=""),0,IF(H49&gt;I49,CEILING(I49-H49+1,TIME(0,設定!$C$8,0)),CEILING(I49-H49,TIME(0,設定!$C$8,0))))</f>
        <v>0</v>
      </c>
      <c r="Q49" s="36">
        <f>IF(OR(J49="",K49=""),0,IF(J49&gt;K49,CEILING(K49-J49+1,TIME(0,設定!$C$8,0)),CEILING(K49-J49,TIME(0,設定!$C$8,0))))</f>
        <v>0</v>
      </c>
      <c r="R49" s="36" t="str">
        <f t="shared" si="0"/>
        <v/>
      </c>
      <c r="S49" s="36">
        <f>IF(COUNT(F49:G49)=2,TEXT(MAX(0,MIN(O49,設定!$E$11+1)-MAX(N49,設定!$C$11)),"h:mm")*1,0)</f>
        <v>0</v>
      </c>
      <c r="T49" s="36">
        <f>IF(COUNT(H49:I49)=2,IF(OR(H49&gt;設定!$C$11,H49&lt;設定!$E$11,I49&lt;設定!$E$11,I49&gt;設定!$C$11,H49&gt;I49),IF(H49&gt;I49,CEILING(MIN(I49+1,設定!$E$11+1)-MAX(H49,設定!$C$11),TIME(0,設定!$C$8,0)),IF(設定!$E$11&gt;H49,CEILING(MIN(I49,設定!$E$11)-H49,TIME(0,設定!$C$8,0)),CEILING(I49-MIN(H49,設定!$C$11),TIME(0,設定!$C$8,0)))),0),0)</f>
        <v>0</v>
      </c>
      <c r="U49" s="36">
        <f>IF(COUNT(J49:K49)=2,IF(OR(J49&gt;設定!$C$11,J49&lt;設定!$E$11,K49&lt;設定!$E$11,K49&gt;設定!$C$11,J49&gt;K49),IF(J49&gt;K49,CEILING(MIN(K49+1,設定!$E$11+1)-MAX(J49,設定!$C$11),TIME(0,設定!$C$8,0)),IF(設定!$E$11&gt;J49,CEILING(MIN(K49,設定!$E$11)-J49,TIME(0,設定!$C$8,0)),CEILING(K49-MIN(J49,設定!$C$11),TIME(0,設定!$C$8,0)))),0),0)</f>
        <v>0</v>
      </c>
      <c r="V49" s="36" t="str">
        <f t="shared" si="1"/>
        <v/>
      </c>
      <c r="W49" s="36">
        <f>IF(AND(COUNT(F49:G49)=2,O49&gt;設定!$C$17),TEXT(MAX(0,O49-設定!$E$14),"h:mm")*1,0)</f>
        <v>0</v>
      </c>
      <c r="X49" s="36">
        <f>IF(AND(COUNT(H49:I49)=2,O49&gt;設定!$C$17),IF(OR(H49&gt;設定!$E$14,I49&gt;設定!$E$14),CEILING(I49-MAX(H49,設定!$E$14),TIME(0,設定!$C$8,0)),0),0)</f>
        <v>0</v>
      </c>
      <c r="Y49" s="36">
        <f>IF(AND(COUNT(J49:K49)=2,O49&gt;設定!$C$17),IF(OR(J49&gt;設定!$E$14,K49&gt;設定!$E$14),CEILING(K49-MAX(J49,設定!$E$14),TIME(0,設定!$C$8,0)),0),0)</f>
        <v>0</v>
      </c>
      <c r="Z49" s="36">
        <f t="shared" si="2"/>
        <v>0</v>
      </c>
      <c r="AA49" s="47" t="str">
        <f>IF(F49&gt;設定!$C$14,1,"")</f>
        <v/>
      </c>
      <c r="AB49" s="46" t="str">
        <f>IF(AND(G49&lt;設定!$E$14,COUNT(G49)&lt;&gt;0),1,"")</f>
        <v/>
      </c>
      <c r="AC49" s="15"/>
    </row>
    <row r="50" spans="1:29" x14ac:dyDescent="0.15">
      <c r="A50" s="25"/>
      <c r="B50" s="25"/>
      <c r="C50" s="25"/>
      <c r="D50" s="25"/>
      <c r="E50" s="25"/>
      <c r="F50" s="27"/>
      <c r="G50" s="27"/>
      <c r="H50" s="27"/>
      <c r="I50" s="27"/>
      <c r="J50" s="27"/>
      <c r="K50" s="27"/>
      <c r="L50" s="25"/>
      <c r="M50" s="15"/>
      <c r="N50" s="36" t="str">
        <f>IF(OR(F50="",G50=""),"",CEILING(F50,TIME(0,設定!$C$4,0)))</f>
        <v/>
      </c>
      <c r="O50" s="36" t="str">
        <f>IF(OR(F50="",G50=""),"",IF(G50&lt;F50,FLOOR(G50,TIME(0,設定!$C$5,0))+1,FLOOR(G50,TIME(0,設定!$C$5,0))))</f>
        <v/>
      </c>
      <c r="P50" s="36">
        <f>IF(OR(H50="",I50=""),0,IF(H50&gt;I50,CEILING(I50-H50+1,TIME(0,設定!$C$8,0)),CEILING(I50-H50,TIME(0,設定!$C$8,0))))</f>
        <v>0</v>
      </c>
      <c r="Q50" s="36">
        <f>IF(OR(J50="",K50=""),0,IF(J50&gt;K50,CEILING(K50-J50+1,TIME(0,設定!$C$8,0)),CEILING(K50-J50,TIME(0,設定!$C$8,0))))</f>
        <v>0</v>
      </c>
      <c r="R50" s="36" t="str">
        <f t="shared" si="0"/>
        <v/>
      </c>
      <c r="S50" s="36">
        <f>IF(COUNT(F50:G50)=2,TEXT(MAX(0,MIN(O50,設定!$E$11+1)-MAX(N50,設定!$C$11)),"h:mm")*1,0)</f>
        <v>0</v>
      </c>
      <c r="T50" s="36">
        <f>IF(COUNT(H50:I50)=2,IF(OR(H50&gt;設定!$C$11,H50&lt;設定!$E$11,I50&lt;設定!$E$11,I50&gt;設定!$C$11,H50&gt;I50),IF(H50&gt;I50,CEILING(MIN(I50+1,設定!$E$11+1)-MAX(H50,設定!$C$11),TIME(0,設定!$C$8,0)),IF(設定!$E$11&gt;H50,CEILING(MIN(I50,設定!$E$11)-H50,TIME(0,設定!$C$8,0)),CEILING(I50-MIN(H50,設定!$C$11),TIME(0,設定!$C$8,0)))),0),0)</f>
        <v>0</v>
      </c>
      <c r="U50" s="36">
        <f>IF(COUNT(J50:K50)=2,IF(OR(J50&gt;設定!$C$11,J50&lt;設定!$E$11,K50&lt;設定!$E$11,K50&gt;設定!$C$11,J50&gt;K50),IF(J50&gt;K50,CEILING(MIN(K50+1,設定!$E$11+1)-MAX(J50,設定!$C$11),TIME(0,設定!$C$8,0)),IF(設定!$E$11&gt;J50,CEILING(MIN(K50,設定!$E$11)-J50,TIME(0,設定!$C$8,0)),CEILING(K50-MIN(J50,設定!$C$11),TIME(0,設定!$C$8,0)))),0),0)</f>
        <v>0</v>
      </c>
      <c r="V50" s="36" t="str">
        <f t="shared" si="1"/>
        <v/>
      </c>
      <c r="W50" s="36">
        <f>IF(AND(COUNT(F50:G50)=2,O50&gt;設定!$C$17),TEXT(MAX(0,O50-設定!$E$14),"h:mm")*1,0)</f>
        <v>0</v>
      </c>
      <c r="X50" s="36">
        <f>IF(AND(COUNT(H50:I50)=2,O50&gt;設定!$C$17),IF(OR(H50&gt;設定!$E$14,I50&gt;設定!$E$14),CEILING(I50-MAX(H50,設定!$E$14),TIME(0,設定!$C$8,0)),0),0)</f>
        <v>0</v>
      </c>
      <c r="Y50" s="36">
        <f>IF(AND(COUNT(J50:K50)=2,O50&gt;設定!$C$17),IF(OR(J50&gt;設定!$E$14,K50&gt;設定!$E$14),CEILING(K50-MAX(J50,設定!$E$14),TIME(0,設定!$C$8,0)),0),0)</f>
        <v>0</v>
      </c>
      <c r="Z50" s="36">
        <f t="shared" si="2"/>
        <v>0</v>
      </c>
      <c r="AA50" s="47" t="str">
        <f>IF(F50&gt;設定!$C$14,1,"")</f>
        <v/>
      </c>
      <c r="AB50" s="46" t="str">
        <f>IF(AND(G50&lt;設定!$E$14,COUNT(G50)&lt;&gt;0),1,"")</f>
        <v/>
      </c>
      <c r="AC50" s="15"/>
    </row>
    <row r="51" spans="1:29" x14ac:dyDescent="0.15">
      <c r="A51" s="25"/>
      <c r="B51" s="25"/>
      <c r="C51" s="25"/>
      <c r="D51" s="25"/>
      <c r="E51" s="25"/>
      <c r="F51" s="27"/>
      <c r="G51" s="27"/>
      <c r="H51" s="27"/>
      <c r="I51" s="27"/>
      <c r="J51" s="27"/>
      <c r="K51" s="27"/>
      <c r="L51" s="25"/>
      <c r="M51" s="15"/>
      <c r="N51" s="36" t="str">
        <f>IF(OR(F51="",G51=""),"",CEILING(F51,TIME(0,設定!$C$4,0)))</f>
        <v/>
      </c>
      <c r="O51" s="36" t="str">
        <f>IF(OR(F51="",G51=""),"",IF(G51&lt;F51,FLOOR(G51,TIME(0,設定!$C$5,0))+1,FLOOR(G51,TIME(0,設定!$C$5,0))))</f>
        <v/>
      </c>
      <c r="P51" s="36">
        <f>IF(OR(H51="",I51=""),0,IF(H51&gt;I51,CEILING(I51-H51+1,TIME(0,設定!$C$8,0)),CEILING(I51-H51,TIME(0,設定!$C$8,0))))</f>
        <v>0</v>
      </c>
      <c r="Q51" s="36">
        <f>IF(OR(J51="",K51=""),0,IF(J51&gt;K51,CEILING(K51-J51+1,TIME(0,設定!$C$8,0)),CEILING(K51-J51,TIME(0,設定!$C$8,0))))</f>
        <v>0</v>
      </c>
      <c r="R51" s="36" t="str">
        <f t="shared" si="0"/>
        <v/>
      </c>
      <c r="S51" s="36">
        <f>IF(COUNT(F51:G51)=2,TEXT(MAX(0,MIN(O51,設定!$E$11+1)-MAX(N51,設定!$C$11)),"h:mm")*1,0)</f>
        <v>0</v>
      </c>
      <c r="T51" s="36">
        <f>IF(COUNT(H51:I51)=2,IF(OR(H51&gt;設定!$C$11,H51&lt;設定!$E$11,I51&lt;設定!$E$11,I51&gt;設定!$C$11,H51&gt;I51),IF(H51&gt;I51,CEILING(MIN(I51+1,設定!$E$11+1)-MAX(H51,設定!$C$11),TIME(0,設定!$C$8,0)),IF(設定!$E$11&gt;H51,CEILING(MIN(I51,設定!$E$11)-H51,TIME(0,設定!$C$8,0)),CEILING(I51-MIN(H51,設定!$C$11),TIME(0,設定!$C$8,0)))),0),0)</f>
        <v>0</v>
      </c>
      <c r="U51" s="36">
        <f>IF(COUNT(J51:K51)=2,IF(OR(J51&gt;設定!$C$11,J51&lt;設定!$E$11,K51&lt;設定!$E$11,K51&gt;設定!$C$11,J51&gt;K51),IF(J51&gt;K51,CEILING(MIN(K51+1,設定!$E$11+1)-MAX(J51,設定!$C$11),TIME(0,設定!$C$8,0)),IF(設定!$E$11&gt;J51,CEILING(MIN(K51,設定!$E$11)-J51,TIME(0,設定!$C$8,0)),CEILING(K51-MIN(J51,設定!$C$11),TIME(0,設定!$C$8,0)))),0),0)</f>
        <v>0</v>
      </c>
      <c r="V51" s="36" t="str">
        <f t="shared" si="1"/>
        <v/>
      </c>
      <c r="W51" s="36">
        <f>IF(AND(COUNT(F51:G51)=2,O51&gt;設定!$C$17),TEXT(MAX(0,O51-設定!$E$14),"h:mm")*1,0)</f>
        <v>0</v>
      </c>
      <c r="X51" s="36">
        <f>IF(AND(COUNT(H51:I51)=2,O51&gt;設定!$C$17),IF(OR(H51&gt;設定!$E$14,I51&gt;設定!$E$14),CEILING(I51-MAX(H51,設定!$E$14),TIME(0,設定!$C$8,0)),0),0)</f>
        <v>0</v>
      </c>
      <c r="Y51" s="36">
        <f>IF(AND(COUNT(J51:K51)=2,O51&gt;設定!$C$17),IF(OR(J51&gt;設定!$E$14,K51&gt;設定!$E$14),CEILING(K51-MAX(J51,設定!$E$14),TIME(0,設定!$C$8,0)),0),0)</f>
        <v>0</v>
      </c>
      <c r="Z51" s="36">
        <f t="shared" si="2"/>
        <v>0</v>
      </c>
      <c r="AA51" s="47" t="str">
        <f>IF(F51&gt;設定!$C$14,1,"")</f>
        <v/>
      </c>
      <c r="AB51" s="46" t="str">
        <f>IF(AND(G51&lt;設定!$E$14,COUNT(G51)&lt;&gt;0),1,"")</f>
        <v/>
      </c>
      <c r="AC51" s="15"/>
    </row>
    <row r="52" spans="1:29" x14ac:dyDescent="0.15">
      <c r="A52" s="25"/>
      <c r="B52" s="25"/>
      <c r="C52" s="25"/>
      <c r="D52" s="25"/>
      <c r="E52" s="25"/>
      <c r="F52" s="27"/>
      <c r="G52" s="27"/>
      <c r="H52" s="27"/>
      <c r="I52" s="27"/>
      <c r="J52" s="27"/>
      <c r="K52" s="27"/>
      <c r="L52" s="25"/>
      <c r="M52" s="15"/>
      <c r="N52" s="36" t="str">
        <f>IF(OR(F52="",G52=""),"",CEILING(F52,TIME(0,設定!$C$4,0)))</f>
        <v/>
      </c>
      <c r="O52" s="36" t="str">
        <f>IF(OR(F52="",G52=""),"",IF(G52&lt;F52,FLOOR(G52,TIME(0,設定!$C$5,0))+1,FLOOR(G52,TIME(0,設定!$C$5,0))))</f>
        <v/>
      </c>
      <c r="P52" s="36">
        <f>IF(OR(H52="",I52=""),0,IF(H52&gt;I52,CEILING(I52-H52+1,TIME(0,設定!$C$8,0)),CEILING(I52-H52,TIME(0,設定!$C$8,0))))</f>
        <v>0</v>
      </c>
      <c r="Q52" s="36">
        <f>IF(OR(J52="",K52=""),0,IF(J52&gt;K52,CEILING(K52-J52+1,TIME(0,設定!$C$8,0)),CEILING(K52-J52,TIME(0,設定!$C$8,0))))</f>
        <v>0</v>
      </c>
      <c r="R52" s="36" t="str">
        <f t="shared" si="0"/>
        <v/>
      </c>
      <c r="S52" s="36">
        <f>IF(COUNT(F52:G52)=2,TEXT(MAX(0,MIN(O52,設定!$E$11+1)-MAX(N52,設定!$C$11)),"h:mm")*1,0)</f>
        <v>0</v>
      </c>
      <c r="T52" s="36">
        <f>IF(COUNT(H52:I52)=2,IF(OR(H52&gt;設定!$C$11,H52&lt;設定!$E$11,I52&lt;設定!$E$11,I52&gt;設定!$C$11,H52&gt;I52),IF(H52&gt;I52,CEILING(MIN(I52+1,設定!$E$11+1)-MAX(H52,設定!$C$11),TIME(0,設定!$C$8,0)),IF(設定!$E$11&gt;H52,CEILING(MIN(I52,設定!$E$11)-H52,TIME(0,設定!$C$8,0)),CEILING(I52-MIN(H52,設定!$C$11),TIME(0,設定!$C$8,0)))),0),0)</f>
        <v>0</v>
      </c>
      <c r="U52" s="36">
        <f>IF(COUNT(J52:K52)=2,IF(OR(J52&gt;設定!$C$11,J52&lt;設定!$E$11,K52&lt;設定!$E$11,K52&gt;設定!$C$11,J52&gt;K52),IF(J52&gt;K52,CEILING(MIN(K52+1,設定!$E$11+1)-MAX(J52,設定!$C$11),TIME(0,設定!$C$8,0)),IF(設定!$E$11&gt;J52,CEILING(MIN(K52,設定!$E$11)-J52,TIME(0,設定!$C$8,0)),CEILING(K52-MIN(J52,設定!$C$11),TIME(0,設定!$C$8,0)))),0),0)</f>
        <v>0</v>
      </c>
      <c r="V52" s="36" t="str">
        <f t="shared" si="1"/>
        <v/>
      </c>
      <c r="W52" s="36">
        <f>IF(AND(COUNT(F52:G52)=2,O52&gt;設定!$C$17),TEXT(MAX(0,O52-設定!$E$14),"h:mm")*1,0)</f>
        <v>0</v>
      </c>
      <c r="X52" s="36">
        <f>IF(AND(COUNT(H52:I52)=2,O52&gt;設定!$C$17),IF(OR(H52&gt;設定!$E$14,I52&gt;設定!$E$14),CEILING(I52-MAX(H52,設定!$E$14),TIME(0,設定!$C$8,0)),0),0)</f>
        <v>0</v>
      </c>
      <c r="Y52" s="36">
        <f>IF(AND(COUNT(J52:K52)=2,O52&gt;設定!$C$17),IF(OR(J52&gt;設定!$E$14,K52&gt;設定!$E$14),CEILING(K52-MAX(J52,設定!$E$14),TIME(0,設定!$C$8,0)),0),0)</f>
        <v>0</v>
      </c>
      <c r="Z52" s="36">
        <f t="shared" si="2"/>
        <v>0</v>
      </c>
      <c r="AA52" s="47" t="str">
        <f>IF(F52&gt;設定!$C$14,1,"")</f>
        <v/>
      </c>
      <c r="AB52" s="46" t="str">
        <f>IF(AND(G52&lt;設定!$E$14,COUNT(G52)&lt;&gt;0),1,"")</f>
        <v/>
      </c>
      <c r="AC52" s="15"/>
    </row>
    <row r="53" spans="1:29" x14ac:dyDescent="0.15">
      <c r="A53" s="25"/>
      <c r="B53" s="25"/>
      <c r="C53" s="25"/>
      <c r="D53" s="25"/>
      <c r="E53" s="25"/>
      <c r="F53" s="27"/>
      <c r="G53" s="27"/>
      <c r="H53" s="27"/>
      <c r="I53" s="27"/>
      <c r="J53" s="27"/>
      <c r="K53" s="27"/>
      <c r="L53" s="25"/>
      <c r="M53" s="15"/>
      <c r="N53" s="36" t="str">
        <f>IF(OR(F53="",G53=""),"",CEILING(F53,TIME(0,設定!$C$4,0)))</f>
        <v/>
      </c>
      <c r="O53" s="36" t="str">
        <f>IF(OR(F53="",G53=""),"",IF(G53&lt;F53,FLOOR(G53,TIME(0,設定!$C$5,0))+1,FLOOR(G53,TIME(0,設定!$C$5,0))))</f>
        <v/>
      </c>
      <c r="P53" s="36">
        <f>IF(OR(H53="",I53=""),0,IF(H53&gt;I53,CEILING(I53-H53+1,TIME(0,設定!$C$8,0)),CEILING(I53-H53,TIME(0,設定!$C$8,0))))</f>
        <v>0</v>
      </c>
      <c r="Q53" s="36">
        <f>IF(OR(J53="",K53=""),0,IF(J53&gt;K53,CEILING(K53-J53+1,TIME(0,設定!$C$8,0)),CEILING(K53-J53,TIME(0,設定!$C$8,0))))</f>
        <v>0</v>
      </c>
      <c r="R53" s="36" t="str">
        <f t="shared" si="0"/>
        <v/>
      </c>
      <c r="S53" s="36">
        <f>IF(COUNT(F53:G53)=2,TEXT(MAX(0,MIN(O53,設定!$E$11+1)-MAX(N53,設定!$C$11)),"h:mm")*1,0)</f>
        <v>0</v>
      </c>
      <c r="T53" s="36">
        <f>IF(COUNT(H53:I53)=2,IF(OR(H53&gt;設定!$C$11,H53&lt;設定!$E$11,I53&lt;設定!$E$11,I53&gt;設定!$C$11,H53&gt;I53),IF(H53&gt;I53,CEILING(MIN(I53+1,設定!$E$11+1)-MAX(H53,設定!$C$11),TIME(0,設定!$C$8,0)),IF(設定!$E$11&gt;H53,CEILING(MIN(I53,設定!$E$11)-H53,TIME(0,設定!$C$8,0)),CEILING(I53-MIN(H53,設定!$C$11),TIME(0,設定!$C$8,0)))),0),0)</f>
        <v>0</v>
      </c>
      <c r="U53" s="36">
        <f>IF(COUNT(J53:K53)=2,IF(OR(J53&gt;設定!$C$11,J53&lt;設定!$E$11,K53&lt;設定!$E$11,K53&gt;設定!$C$11,J53&gt;K53),IF(J53&gt;K53,CEILING(MIN(K53+1,設定!$E$11+1)-MAX(J53,設定!$C$11),TIME(0,設定!$C$8,0)),IF(設定!$E$11&gt;J53,CEILING(MIN(K53,設定!$E$11)-J53,TIME(0,設定!$C$8,0)),CEILING(K53-MIN(J53,設定!$C$11),TIME(0,設定!$C$8,0)))),0),0)</f>
        <v>0</v>
      </c>
      <c r="V53" s="36" t="str">
        <f t="shared" si="1"/>
        <v/>
      </c>
      <c r="W53" s="36">
        <f>IF(AND(COUNT(F53:G53)=2,O53&gt;設定!$C$17),TEXT(MAX(0,O53-設定!$E$14),"h:mm")*1,0)</f>
        <v>0</v>
      </c>
      <c r="X53" s="36">
        <f>IF(AND(COUNT(H53:I53)=2,O53&gt;設定!$C$17),IF(OR(H53&gt;設定!$E$14,I53&gt;設定!$E$14),CEILING(I53-MAX(H53,設定!$E$14),TIME(0,設定!$C$8,0)),0),0)</f>
        <v>0</v>
      </c>
      <c r="Y53" s="36">
        <f>IF(AND(COUNT(J53:K53)=2,O53&gt;設定!$C$17),IF(OR(J53&gt;設定!$E$14,K53&gt;設定!$E$14),CEILING(K53-MAX(J53,設定!$E$14),TIME(0,設定!$C$8,0)),0),0)</f>
        <v>0</v>
      </c>
      <c r="Z53" s="36">
        <f t="shared" si="2"/>
        <v>0</v>
      </c>
      <c r="AA53" s="47" t="str">
        <f>IF(F53&gt;設定!$C$14,1,"")</f>
        <v/>
      </c>
      <c r="AB53" s="46" t="str">
        <f>IF(AND(G53&lt;設定!$E$14,COUNT(G53)&lt;&gt;0),1,"")</f>
        <v/>
      </c>
      <c r="AC53" s="15"/>
    </row>
    <row r="54" spans="1:29" x14ac:dyDescent="0.15">
      <c r="A54" s="25"/>
      <c r="B54" s="25"/>
      <c r="C54" s="25"/>
      <c r="D54" s="25"/>
      <c r="E54" s="25"/>
      <c r="F54" s="27"/>
      <c r="G54" s="27"/>
      <c r="H54" s="27"/>
      <c r="I54" s="27"/>
      <c r="J54" s="27"/>
      <c r="K54" s="27"/>
      <c r="L54" s="25"/>
      <c r="M54" s="15"/>
      <c r="N54" s="36" t="str">
        <f>IF(OR(F54="",G54=""),"",CEILING(F54,TIME(0,設定!$C$4,0)))</f>
        <v/>
      </c>
      <c r="O54" s="36" t="str">
        <f>IF(OR(F54="",G54=""),"",IF(G54&lt;F54,FLOOR(G54,TIME(0,設定!$C$5,0))+1,FLOOR(G54,TIME(0,設定!$C$5,0))))</f>
        <v/>
      </c>
      <c r="P54" s="36">
        <f>IF(OR(H54="",I54=""),0,IF(H54&gt;I54,CEILING(I54-H54+1,TIME(0,設定!$C$8,0)),CEILING(I54-H54,TIME(0,設定!$C$8,0))))</f>
        <v>0</v>
      </c>
      <c r="Q54" s="36">
        <f>IF(OR(J54="",K54=""),0,IF(J54&gt;K54,CEILING(K54-J54+1,TIME(0,設定!$C$8,0)),CEILING(K54-J54,TIME(0,設定!$C$8,0))))</f>
        <v>0</v>
      </c>
      <c r="R54" s="36" t="str">
        <f t="shared" si="0"/>
        <v/>
      </c>
      <c r="S54" s="36">
        <f>IF(COUNT(F54:G54)=2,TEXT(MAX(0,MIN(O54,設定!$E$11+1)-MAX(N54,設定!$C$11)),"h:mm")*1,0)</f>
        <v>0</v>
      </c>
      <c r="T54" s="36">
        <f>IF(COUNT(H54:I54)=2,IF(OR(H54&gt;設定!$C$11,H54&lt;設定!$E$11,I54&lt;設定!$E$11,I54&gt;設定!$C$11,H54&gt;I54),IF(H54&gt;I54,CEILING(MIN(I54+1,設定!$E$11+1)-MAX(H54,設定!$C$11),TIME(0,設定!$C$8,0)),IF(設定!$E$11&gt;H54,CEILING(MIN(I54,設定!$E$11)-H54,TIME(0,設定!$C$8,0)),CEILING(I54-MIN(H54,設定!$C$11),TIME(0,設定!$C$8,0)))),0),0)</f>
        <v>0</v>
      </c>
      <c r="U54" s="36">
        <f>IF(COUNT(J54:K54)=2,IF(OR(J54&gt;設定!$C$11,J54&lt;設定!$E$11,K54&lt;設定!$E$11,K54&gt;設定!$C$11,J54&gt;K54),IF(J54&gt;K54,CEILING(MIN(K54+1,設定!$E$11+1)-MAX(J54,設定!$C$11),TIME(0,設定!$C$8,0)),IF(設定!$E$11&gt;J54,CEILING(MIN(K54,設定!$E$11)-J54,TIME(0,設定!$C$8,0)),CEILING(K54-MIN(J54,設定!$C$11),TIME(0,設定!$C$8,0)))),0),0)</f>
        <v>0</v>
      </c>
      <c r="V54" s="36" t="str">
        <f t="shared" si="1"/>
        <v/>
      </c>
      <c r="W54" s="36">
        <f>IF(AND(COUNT(F54:G54)=2,O54&gt;設定!$C$17),TEXT(MAX(0,O54-設定!$E$14),"h:mm")*1,0)</f>
        <v>0</v>
      </c>
      <c r="X54" s="36">
        <f>IF(AND(COUNT(H54:I54)=2,O54&gt;設定!$C$17),IF(OR(H54&gt;設定!$E$14,I54&gt;設定!$E$14),CEILING(I54-MAX(H54,設定!$E$14),TIME(0,設定!$C$8,0)),0),0)</f>
        <v>0</v>
      </c>
      <c r="Y54" s="36">
        <f>IF(AND(COUNT(J54:K54)=2,O54&gt;設定!$C$17),IF(OR(J54&gt;設定!$E$14,K54&gt;設定!$E$14),CEILING(K54-MAX(J54,設定!$E$14),TIME(0,設定!$C$8,0)),0),0)</f>
        <v>0</v>
      </c>
      <c r="Z54" s="36">
        <f t="shared" si="2"/>
        <v>0</v>
      </c>
      <c r="AA54" s="47" t="str">
        <f>IF(F54&gt;設定!$C$14,1,"")</f>
        <v/>
      </c>
      <c r="AB54" s="46" t="str">
        <f>IF(AND(G54&lt;設定!$E$14,COUNT(G54)&lt;&gt;0),1,"")</f>
        <v/>
      </c>
      <c r="AC54" s="15"/>
    </row>
    <row r="55" spans="1:29" x14ac:dyDescent="0.15">
      <c r="A55" s="25"/>
      <c r="B55" s="25"/>
      <c r="C55" s="25"/>
      <c r="D55" s="25"/>
      <c r="E55" s="25"/>
      <c r="F55" s="27"/>
      <c r="G55" s="27"/>
      <c r="H55" s="27"/>
      <c r="I55" s="27"/>
      <c r="J55" s="27"/>
      <c r="K55" s="27"/>
      <c r="L55" s="25"/>
      <c r="M55" s="15"/>
      <c r="N55" s="36" t="str">
        <f>IF(OR(F55="",G55=""),"",CEILING(F55,TIME(0,設定!$C$4,0)))</f>
        <v/>
      </c>
      <c r="O55" s="36" t="str">
        <f>IF(OR(F55="",G55=""),"",IF(G55&lt;F55,FLOOR(G55,TIME(0,設定!$C$5,0))+1,FLOOR(G55,TIME(0,設定!$C$5,0))))</f>
        <v/>
      </c>
      <c r="P55" s="36">
        <f>IF(OR(H55="",I55=""),0,IF(H55&gt;I55,CEILING(I55-H55+1,TIME(0,設定!$C$8,0)),CEILING(I55-H55,TIME(0,設定!$C$8,0))))</f>
        <v>0</v>
      </c>
      <c r="Q55" s="36">
        <f>IF(OR(J55="",K55=""),0,IF(J55&gt;K55,CEILING(K55-J55+1,TIME(0,設定!$C$8,0)),CEILING(K55-J55,TIME(0,設定!$C$8,0))))</f>
        <v>0</v>
      </c>
      <c r="R55" s="36" t="str">
        <f t="shared" si="0"/>
        <v/>
      </c>
      <c r="S55" s="36">
        <f>IF(COUNT(F55:G55)=2,TEXT(MAX(0,MIN(O55,設定!$E$11+1)-MAX(N55,設定!$C$11)),"h:mm")*1,0)</f>
        <v>0</v>
      </c>
      <c r="T55" s="36">
        <f>IF(COUNT(H55:I55)=2,IF(OR(H55&gt;設定!$C$11,H55&lt;設定!$E$11,I55&lt;設定!$E$11,I55&gt;設定!$C$11,H55&gt;I55),IF(H55&gt;I55,CEILING(MIN(I55+1,設定!$E$11+1)-MAX(H55,設定!$C$11),TIME(0,設定!$C$8,0)),IF(設定!$E$11&gt;H55,CEILING(MIN(I55,設定!$E$11)-H55,TIME(0,設定!$C$8,0)),CEILING(I55-MIN(H55,設定!$C$11),TIME(0,設定!$C$8,0)))),0),0)</f>
        <v>0</v>
      </c>
      <c r="U55" s="36">
        <f>IF(COUNT(J55:K55)=2,IF(OR(J55&gt;設定!$C$11,J55&lt;設定!$E$11,K55&lt;設定!$E$11,K55&gt;設定!$C$11,J55&gt;K55),IF(J55&gt;K55,CEILING(MIN(K55+1,設定!$E$11+1)-MAX(J55,設定!$C$11),TIME(0,設定!$C$8,0)),IF(設定!$E$11&gt;J55,CEILING(MIN(K55,設定!$E$11)-J55,TIME(0,設定!$C$8,0)),CEILING(K55-MIN(J55,設定!$C$11),TIME(0,設定!$C$8,0)))),0),0)</f>
        <v>0</v>
      </c>
      <c r="V55" s="36" t="str">
        <f t="shared" si="1"/>
        <v/>
      </c>
      <c r="W55" s="36">
        <f>IF(AND(COUNT(F55:G55)=2,O55&gt;設定!$C$17),TEXT(MAX(0,O55-設定!$E$14),"h:mm")*1,0)</f>
        <v>0</v>
      </c>
      <c r="X55" s="36">
        <f>IF(AND(COUNT(H55:I55)=2,O55&gt;設定!$C$17),IF(OR(H55&gt;設定!$E$14,I55&gt;設定!$E$14),CEILING(I55-MAX(H55,設定!$E$14),TIME(0,設定!$C$8,0)),0),0)</f>
        <v>0</v>
      </c>
      <c r="Y55" s="36">
        <f>IF(AND(COUNT(J55:K55)=2,O55&gt;設定!$C$17),IF(OR(J55&gt;設定!$E$14,K55&gt;設定!$E$14),CEILING(K55-MAX(J55,設定!$E$14),TIME(0,設定!$C$8,0)),0),0)</f>
        <v>0</v>
      </c>
      <c r="Z55" s="36">
        <f t="shared" si="2"/>
        <v>0</v>
      </c>
      <c r="AA55" s="47" t="str">
        <f>IF(F55&gt;設定!$C$14,1,"")</f>
        <v/>
      </c>
      <c r="AB55" s="46" t="str">
        <f>IF(AND(G55&lt;設定!$E$14,COUNT(G55)&lt;&gt;0),1,"")</f>
        <v/>
      </c>
      <c r="AC55" s="15"/>
    </row>
    <row r="56" spans="1:29" x14ac:dyDescent="0.15">
      <c r="A56" s="25"/>
      <c r="B56" s="25"/>
      <c r="C56" s="25"/>
      <c r="D56" s="25"/>
      <c r="E56" s="25"/>
      <c r="F56" s="27"/>
      <c r="G56" s="27"/>
      <c r="H56" s="27"/>
      <c r="I56" s="27"/>
      <c r="J56" s="27"/>
      <c r="K56" s="27"/>
      <c r="L56" s="25"/>
      <c r="M56" s="15"/>
      <c r="N56" s="36" t="str">
        <f>IF(OR(F56="",G56=""),"",CEILING(F56,TIME(0,設定!$C$4,0)))</f>
        <v/>
      </c>
      <c r="O56" s="36" t="str">
        <f>IF(OR(F56="",G56=""),"",IF(G56&lt;F56,FLOOR(G56,TIME(0,設定!$C$5,0))+1,FLOOR(G56,TIME(0,設定!$C$5,0))))</f>
        <v/>
      </c>
      <c r="P56" s="36">
        <f>IF(OR(H56="",I56=""),0,IF(H56&gt;I56,CEILING(I56-H56+1,TIME(0,設定!$C$8,0)),CEILING(I56-H56,TIME(0,設定!$C$8,0))))</f>
        <v>0</v>
      </c>
      <c r="Q56" s="36">
        <f>IF(OR(J56="",K56=""),0,IF(J56&gt;K56,CEILING(K56-J56+1,TIME(0,設定!$C$8,0)),CEILING(K56-J56,TIME(0,設定!$C$8,0))))</f>
        <v>0</v>
      </c>
      <c r="R56" s="36" t="str">
        <f t="shared" si="0"/>
        <v/>
      </c>
      <c r="S56" s="36">
        <f>IF(COUNT(F56:G56)=2,TEXT(MAX(0,MIN(O56,設定!$E$11+1)-MAX(N56,設定!$C$11)),"h:mm")*1,0)</f>
        <v>0</v>
      </c>
      <c r="T56" s="36">
        <f>IF(COUNT(H56:I56)=2,IF(OR(H56&gt;設定!$C$11,H56&lt;設定!$E$11,I56&lt;設定!$E$11,I56&gt;設定!$C$11,H56&gt;I56),IF(H56&gt;I56,CEILING(MIN(I56+1,設定!$E$11+1)-MAX(H56,設定!$C$11),TIME(0,設定!$C$8,0)),IF(設定!$E$11&gt;H56,CEILING(MIN(I56,設定!$E$11)-H56,TIME(0,設定!$C$8,0)),CEILING(I56-MIN(H56,設定!$C$11),TIME(0,設定!$C$8,0)))),0),0)</f>
        <v>0</v>
      </c>
      <c r="U56" s="36">
        <f>IF(COUNT(J56:K56)=2,IF(OR(J56&gt;設定!$C$11,J56&lt;設定!$E$11,K56&lt;設定!$E$11,K56&gt;設定!$C$11,J56&gt;K56),IF(J56&gt;K56,CEILING(MIN(K56+1,設定!$E$11+1)-MAX(J56,設定!$C$11),TIME(0,設定!$C$8,0)),IF(設定!$E$11&gt;J56,CEILING(MIN(K56,設定!$E$11)-J56,TIME(0,設定!$C$8,0)),CEILING(K56-MIN(J56,設定!$C$11),TIME(0,設定!$C$8,0)))),0),0)</f>
        <v>0</v>
      </c>
      <c r="V56" s="36" t="str">
        <f t="shared" si="1"/>
        <v/>
      </c>
      <c r="W56" s="36">
        <f>IF(AND(COUNT(F56:G56)=2,O56&gt;設定!$C$17),TEXT(MAX(0,O56-設定!$E$14),"h:mm")*1,0)</f>
        <v>0</v>
      </c>
      <c r="X56" s="36">
        <f>IF(AND(COUNT(H56:I56)=2,O56&gt;設定!$C$17),IF(OR(H56&gt;設定!$E$14,I56&gt;設定!$E$14),CEILING(I56-MAX(H56,設定!$E$14),TIME(0,設定!$C$8,0)),0),0)</f>
        <v>0</v>
      </c>
      <c r="Y56" s="36">
        <f>IF(AND(COUNT(J56:K56)=2,O56&gt;設定!$C$17),IF(OR(J56&gt;設定!$E$14,K56&gt;設定!$E$14),CEILING(K56-MAX(J56,設定!$E$14),TIME(0,設定!$C$8,0)),0),0)</f>
        <v>0</v>
      </c>
      <c r="Z56" s="36">
        <f t="shared" si="2"/>
        <v>0</v>
      </c>
      <c r="AA56" s="47" t="str">
        <f>IF(F56&gt;設定!$C$14,1,"")</f>
        <v/>
      </c>
      <c r="AB56" s="46" t="str">
        <f>IF(AND(G56&lt;設定!$E$14,COUNT(G56)&lt;&gt;0),1,"")</f>
        <v/>
      </c>
      <c r="AC56" s="15"/>
    </row>
    <row r="57" spans="1:29" x14ac:dyDescent="0.15">
      <c r="A57" s="25"/>
      <c r="B57" s="25"/>
      <c r="C57" s="25"/>
      <c r="D57" s="25"/>
      <c r="E57" s="25"/>
      <c r="F57" s="27"/>
      <c r="G57" s="27"/>
      <c r="H57" s="27"/>
      <c r="I57" s="27"/>
      <c r="J57" s="27"/>
      <c r="K57" s="27"/>
      <c r="L57" s="25"/>
      <c r="M57" s="15"/>
      <c r="N57" s="36" t="str">
        <f>IF(OR(F57="",G57=""),"",CEILING(F57,TIME(0,設定!$C$4,0)))</f>
        <v/>
      </c>
      <c r="O57" s="36" t="str">
        <f>IF(OR(F57="",G57=""),"",IF(G57&lt;F57,FLOOR(G57,TIME(0,設定!$C$5,0))+1,FLOOR(G57,TIME(0,設定!$C$5,0))))</f>
        <v/>
      </c>
      <c r="P57" s="36">
        <f>IF(OR(H57="",I57=""),0,IF(H57&gt;I57,CEILING(I57-H57+1,TIME(0,設定!$C$8,0)),CEILING(I57-H57,TIME(0,設定!$C$8,0))))</f>
        <v>0</v>
      </c>
      <c r="Q57" s="36">
        <f>IF(OR(J57="",K57=""),0,IF(J57&gt;K57,CEILING(K57-J57+1,TIME(0,設定!$C$8,0)),CEILING(K57-J57,TIME(0,設定!$C$8,0))))</f>
        <v>0</v>
      </c>
      <c r="R57" s="36" t="str">
        <f t="shared" si="0"/>
        <v/>
      </c>
      <c r="S57" s="36">
        <f>IF(COUNT(F57:G57)=2,TEXT(MAX(0,MIN(O57,設定!$E$11+1)-MAX(N57,設定!$C$11)),"h:mm")*1,0)</f>
        <v>0</v>
      </c>
      <c r="T57" s="36">
        <f>IF(COUNT(H57:I57)=2,IF(OR(H57&gt;設定!$C$11,H57&lt;設定!$E$11,I57&lt;設定!$E$11,I57&gt;設定!$C$11,H57&gt;I57),IF(H57&gt;I57,CEILING(MIN(I57+1,設定!$E$11+1)-MAX(H57,設定!$C$11),TIME(0,設定!$C$8,0)),IF(設定!$E$11&gt;H57,CEILING(MIN(I57,設定!$E$11)-H57,TIME(0,設定!$C$8,0)),CEILING(I57-MIN(H57,設定!$C$11),TIME(0,設定!$C$8,0)))),0),0)</f>
        <v>0</v>
      </c>
      <c r="U57" s="36">
        <f>IF(COUNT(J57:K57)=2,IF(OR(J57&gt;設定!$C$11,J57&lt;設定!$E$11,K57&lt;設定!$E$11,K57&gt;設定!$C$11,J57&gt;K57),IF(J57&gt;K57,CEILING(MIN(K57+1,設定!$E$11+1)-MAX(J57,設定!$C$11),TIME(0,設定!$C$8,0)),IF(設定!$E$11&gt;J57,CEILING(MIN(K57,設定!$E$11)-J57,TIME(0,設定!$C$8,0)),CEILING(K57-MIN(J57,設定!$C$11),TIME(0,設定!$C$8,0)))),0),0)</f>
        <v>0</v>
      </c>
      <c r="V57" s="36" t="str">
        <f t="shared" si="1"/>
        <v/>
      </c>
      <c r="W57" s="36">
        <f>IF(AND(COUNT(F57:G57)=2,O57&gt;設定!$C$17),TEXT(MAX(0,O57-設定!$E$14),"h:mm")*1,0)</f>
        <v>0</v>
      </c>
      <c r="X57" s="36">
        <f>IF(AND(COUNT(H57:I57)=2,O57&gt;設定!$C$17),IF(OR(H57&gt;設定!$E$14,I57&gt;設定!$E$14),CEILING(I57-MAX(H57,設定!$E$14),TIME(0,設定!$C$8,0)),0),0)</f>
        <v>0</v>
      </c>
      <c r="Y57" s="36">
        <f>IF(AND(COUNT(J57:K57)=2,O57&gt;設定!$C$17),IF(OR(J57&gt;設定!$E$14,K57&gt;設定!$E$14),CEILING(K57-MAX(J57,設定!$E$14),TIME(0,設定!$C$8,0)),0),0)</f>
        <v>0</v>
      </c>
      <c r="Z57" s="36">
        <f t="shared" si="2"/>
        <v>0</v>
      </c>
      <c r="AA57" s="47" t="str">
        <f>IF(F57&gt;設定!$C$14,1,"")</f>
        <v/>
      </c>
      <c r="AB57" s="46" t="str">
        <f>IF(AND(G57&lt;設定!$E$14,COUNT(G57)&lt;&gt;0),1,"")</f>
        <v/>
      </c>
      <c r="AC57" s="15"/>
    </row>
    <row r="58" spans="1:29" x14ac:dyDescent="0.15">
      <c r="A58" s="25"/>
      <c r="B58" s="25"/>
      <c r="C58" s="25"/>
      <c r="D58" s="25"/>
      <c r="E58" s="25"/>
      <c r="F58" s="27"/>
      <c r="G58" s="27"/>
      <c r="H58" s="27"/>
      <c r="I58" s="27"/>
      <c r="J58" s="27"/>
      <c r="K58" s="27"/>
      <c r="L58" s="25"/>
      <c r="M58" s="15"/>
      <c r="N58" s="36" t="str">
        <f>IF(OR(F58="",G58=""),"",CEILING(F58,TIME(0,設定!$C$4,0)))</f>
        <v/>
      </c>
      <c r="O58" s="36" t="str">
        <f>IF(OR(F58="",G58=""),"",IF(G58&lt;F58,FLOOR(G58,TIME(0,設定!$C$5,0))+1,FLOOR(G58,TIME(0,設定!$C$5,0))))</f>
        <v/>
      </c>
      <c r="P58" s="36">
        <f>IF(OR(H58="",I58=""),0,IF(H58&gt;I58,CEILING(I58-H58+1,TIME(0,設定!$C$8,0)),CEILING(I58-H58,TIME(0,設定!$C$8,0))))</f>
        <v>0</v>
      </c>
      <c r="Q58" s="36">
        <f>IF(OR(J58="",K58=""),0,IF(J58&gt;K58,CEILING(K58-J58+1,TIME(0,設定!$C$8,0)),CEILING(K58-J58,TIME(0,設定!$C$8,0))))</f>
        <v>0</v>
      </c>
      <c r="R58" s="36" t="str">
        <f t="shared" si="0"/>
        <v/>
      </c>
      <c r="S58" s="36">
        <f>IF(COUNT(F58:G58)=2,TEXT(MAX(0,MIN(O58,設定!$E$11+1)-MAX(N58,設定!$C$11)),"h:mm")*1,0)</f>
        <v>0</v>
      </c>
      <c r="T58" s="36">
        <f>IF(COUNT(H58:I58)=2,IF(OR(H58&gt;設定!$C$11,H58&lt;設定!$E$11,I58&lt;設定!$E$11,I58&gt;設定!$C$11,H58&gt;I58),IF(H58&gt;I58,CEILING(MIN(I58+1,設定!$E$11+1)-MAX(H58,設定!$C$11),TIME(0,設定!$C$8,0)),IF(設定!$E$11&gt;H58,CEILING(MIN(I58,設定!$E$11)-H58,TIME(0,設定!$C$8,0)),CEILING(I58-MIN(H58,設定!$C$11),TIME(0,設定!$C$8,0)))),0),0)</f>
        <v>0</v>
      </c>
      <c r="U58" s="36">
        <f>IF(COUNT(J58:K58)=2,IF(OR(J58&gt;設定!$C$11,J58&lt;設定!$E$11,K58&lt;設定!$E$11,K58&gt;設定!$C$11,J58&gt;K58),IF(J58&gt;K58,CEILING(MIN(K58+1,設定!$E$11+1)-MAX(J58,設定!$C$11),TIME(0,設定!$C$8,0)),IF(設定!$E$11&gt;J58,CEILING(MIN(K58,設定!$E$11)-J58,TIME(0,設定!$C$8,0)),CEILING(K58-MIN(J58,設定!$C$11),TIME(0,設定!$C$8,0)))),0),0)</f>
        <v>0</v>
      </c>
      <c r="V58" s="36" t="str">
        <f t="shared" si="1"/>
        <v/>
      </c>
      <c r="W58" s="36">
        <f>IF(AND(COUNT(F58:G58)=2,O58&gt;設定!$C$17),TEXT(MAX(0,O58-設定!$E$14),"h:mm")*1,0)</f>
        <v>0</v>
      </c>
      <c r="X58" s="36">
        <f>IF(AND(COUNT(H58:I58)=2,O58&gt;設定!$C$17),IF(OR(H58&gt;設定!$E$14,I58&gt;設定!$E$14),CEILING(I58-MAX(H58,設定!$E$14),TIME(0,設定!$C$8,0)),0),0)</f>
        <v>0</v>
      </c>
      <c r="Y58" s="36">
        <f>IF(AND(COUNT(J58:K58)=2,O58&gt;設定!$C$17),IF(OR(J58&gt;設定!$E$14,K58&gt;設定!$E$14),CEILING(K58-MAX(J58,設定!$E$14),TIME(0,設定!$C$8,0)),0),0)</f>
        <v>0</v>
      </c>
      <c r="Z58" s="36">
        <f t="shared" si="2"/>
        <v>0</v>
      </c>
      <c r="AA58" s="47" t="str">
        <f>IF(F58&gt;設定!$C$14,1,"")</f>
        <v/>
      </c>
      <c r="AB58" s="46" t="str">
        <f>IF(AND(G58&lt;設定!$E$14,COUNT(G58)&lt;&gt;0),1,"")</f>
        <v/>
      </c>
      <c r="AC58" s="15"/>
    </row>
    <row r="59" spans="1:29" x14ac:dyDescent="0.15">
      <c r="A59" s="25"/>
      <c r="B59" s="25"/>
      <c r="C59" s="25"/>
      <c r="D59" s="25"/>
      <c r="E59" s="25"/>
      <c r="F59" s="27"/>
      <c r="G59" s="27"/>
      <c r="H59" s="27"/>
      <c r="I59" s="27"/>
      <c r="J59" s="27"/>
      <c r="K59" s="27"/>
      <c r="L59" s="25"/>
      <c r="M59" s="15"/>
      <c r="N59" s="36" t="str">
        <f>IF(OR(F59="",G59=""),"",CEILING(F59,TIME(0,設定!$C$4,0)))</f>
        <v/>
      </c>
      <c r="O59" s="36" t="str">
        <f>IF(OR(F59="",G59=""),"",IF(G59&lt;F59,FLOOR(G59,TIME(0,設定!$C$5,0))+1,FLOOR(G59,TIME(0,設定!$C$5,0))))</f>
        <v/>
      </c>
      <c r="P59" s="36">
        <f>IF(OR(H59="",I59=""),0,IF(H59&gt;I59,CEILING(I59-H59+1,TIME(0,設定!$C$8,0)),CEILING(I59-H59,TIME(0,設定!$C$8,0))))</f>
        <v>0</v>
      </c>
      <c r="Q59" s="36">
        <f>IF(OR(J59="",K59=""),0,IF(J59&gt;K59,CEILING(K59-J59+1,TIME(0,設定!$C$8,0)),CEILING(K59-J59,TIME(0,設定!$C$8,0))))</f>
        <v>0</v>
      </c>
      <c r="R59" s="36" t="str">
        <f t="shared" si="0"/>
        <v/>
      </c>
      <c r="S59" s="36">
        <f>IF(COUNT(F59:G59)=2,TEXT(MAX(0,MIN(O59,設定!$E$11+1)-MAX(N59,設定!$C$11)),"h:mm")*1,0)</f>
        <v>0</v>
      </c>
      <c r="T59" s="36">
        <f>IF(COUNT(H59:I59)=2,IF(OR(H59&gt;設定!$C$11,H59&lt;設定!$E$11,I59&lt;設定!$E$11,I59&gt;設定!$C$11,H59&gt;I59),IF(H59&gt;I59,CEILING(MIN(I59+1,設定!$E$11+1)-MAX(H59,設定!$C$11),TIME(0,設定!$C$8,0)),IF(設定!$E$11&gt;H59,CEILING(MIN(I59,設定!$E$11)-H59,TIME(0,設定!$C$8,0)),CEILING(I59-MIN(H59,設定!$C$11),TIME(0,設定!$C$8,0)))),0),0)</f>
        <v>0</v>
      </c>
      <c r="U59" s="36">
        <f>IF(COUNT(J59:K59)=2,IF(OR(J59&gt;設定!$C$11,J59&lt;設定!$E$11,K59&lt;設定!$E$11,K59&gt;設定!$C$11,J59&gt;K59),IF(J59&gt;K59,CEILING(MIN(K59+1,設定!$E$11+1)-MAX(J59,設定!$C$11),TIME(0,設定!$C$8,0)),IF(設定!$E$11&gt;J59,CEILING(MIN(K59,設定!$E$11)-J59,TIME(0,設定!$C$8,0)),CEILING(K59-MIN(J59,設定!$C$11),TIME(0,設定!$C$8,0)))),0),0)</f>
        <v>0</v>
      </c>
      <c r="V59" s="36" t="str">
        <f t="shared" si="1"/>
        <v/>
      </c>
      <c r="W59" s="36">
        <f>IF(AND(COUNT(F59:G59)=2,O59&gt;設定!$C$17),TEXT(MAX(0,O59-設定!$E$14),"h:mm")*1,0)</f>
        <v>0</v>
      </c>
      <c r="X59" s="36">
        <f>IF(AND(COUNT(H59:I59)=2,O59&gt;設定!$C$17),IF(OR(H59&gt;設定!$E$14,I59&gt;設定!$E$14),CEILING(I59-MAX(H59,設定!$E$14),TIME(0,設定!$C$8,0)),0),0)</f>
        <v>0</v>
      </c>
      <c r="Y59" s="36">
        <f>IF(AND(COUNT(J59:K59)=2,O59&gt;設定!$C$17),IF(OR(J59&gt;設定!$E$14,K59&gt;設定!$E$14),CEILING(K59-MAX(J59,設定!$E$14),TIME(0,設定!$C$8,0)),0),0)</f>
        <v>0</v>
      </c>
      <c r="Z59" s="36">
        <f t="shared" si="2"/>
        <v>0</v>
      </c>
      <c r="AA59" s="47" t="str">
        <f>IF(F59&gt;設定!$C$14,1,"")</f>
        <v/>
      </c>
      <c r="AB59" s="46" t="str">
        <f>IF(AND(G59&lt;設定!$E$14,COUNT(G59)&lt;&gt;0),1,"")</f>
        <v/>
      </c>
      <c r="AC59" s="15"/>
    </row>
    <row r="60" spans="1:29" x14ac:dyDescent="0.15">
      <c r="A60" s="25"/>
      <c r="B60" s="25"/>
      <c r="C60" s="25"/>
      <c r="D60" s="25"/>
      <c r="E60" s="25"/>
      <c r="F60" s="27"/>
      <c r="G60" s="27"/>
      <c r="H60" s="27"/>
      <c r="I60" s="27"/>
      <c r="J60" s="27"/>
      <c r="K60" s="27"/>
      <c r="L60" s="25"/>
      <c r="M60" s="15"/>
      <c r="N60" s="36" t="str">
        <f>IF(OR(F60="",G60=""),"",CEILING(F60,TIME(0,設定!$C$4,0)))</f>
        <v/>
      </c>
      <c r="O60" s="36" t="str">
        <f>IF(OR(F60="",G60=""),"",IF(G60&lt;F60,FLOOR(G60,TIME(0,設定!$C$5,0))+1,FLOOR(G60,TIME(0,設定!$C$5,0))))</f>
        <v/>
      </c>
      <c r="P60" s="36">
        <f>IF(OR(H60="",I60=""),0,IF(H60&gt;I60,CEILING(I60-H60+1,TIME(0,設定!$C$8,0)),CEILING(I60-H60,TIME(0,設定!$C$8,0))))</f>
        <v>0</v>
      </c>
      <c r="Q60" s="36">
        <f>IF(OR(J60="",K60=""),0,IF(J60&gt;K60,CEILING(K60-J60+1,TIME(0,設定!$C$8,0)),CEILING(K60-J60,TIME(0,設定!$C$8,0))))</f>
        <v>0</v>
      </c>
      <c r="R60" s="36" t="str">
        <f t="shared" si="0"/>
        <v/>
      </c>
      <c r="S60" s="36">
        <f>IF(COUNT(F60:G60)=2,TEXT(MAX(0,MIN(O60,設定!$E$11+1)-MAX(N60,設定!$C$11)),"h:mm")*1,0)</f>
        <v>0</v>
      </c>
      <c r="T60" s="36">
        <f>IF(COUNT(H60:I60)=2,IF(OR(H60&gt;設定!$C$11,H60&lt;設定!$E$11,I60&lt;設定!$E$11,I60&gt;設定!$C$11,H60&gt;I60),IF(H60&gt;I60,CEILING(MIN(I60+1,設定!$E$11+1)-MAX(H60,設定!$C$11),TIME(0,設定!$C$8,0)),IF(設定!$E$11&gt;H60,CEILING(MIN(I60,設定!$E$11)-H60,TIME(0,設定!$C$8,0)),CEILING(I60-MIN(H60,設定!$C$11),TIME(0,設定!$C$8,0)))),0),0)</f>
        <v>0</v>
      </c>
      <c r="U60" s="36">
        <f>IF(COUNT(J60:K60)=2,IF(OR(J60&gt;設定!$C$11,J60&lt;設定!$E$11,K60&lt;設定!$E$11,K60&gt;設定!$C$11,J60&gt;K60),IF(J60&gt;K60,CEILING(MIN(K60+1,設定!$E$11+1)-MAX(J60,設定!$C$11),TIME(0,設定!$C$8,0)),IF(設定!$E$11&gt;J60,CEILING(MIN(K60,設定!$E$11)-J60,TIME(0,設定!$C$8,0)),CEILING(K60-MIN(J60,設定!$C$11),TIME(0,設定!$C$8,0)))),0),0)</f>
        <v>0</v>
      </c>
      <c r="V60" s="36" t="str">
        <f t="shared" si="1"/>
        <v/>
      </c>
      <c r="W60" s="36">
        <f>IF(AND(COUNT(F60:G60)=2,O60&gt;設定!$C$17),TEXT(MAX(0,O60-設定!$E$14),"h:mm")*1,0)</f>
        <v>0</v>
      </c>
      <c r="X60" s="36">
        <f>IF(AND(COUNT(H60:I60)=2,O60&gt;設定!$C$17),IF(OR(H60&gt;設定!$E$14,I60&gt;設定!$E$14),CEILING(I60-MAX(H60,設定!$E$14),TIME(0,設定!$C$8,0)),0),0)</f>
        <v>0</v>
      </c>
      <c r="Y60" s="36">
        <f>IF(AND(COUNT(J60:K60)=2,O60&gt;設定!$C$17),IF(OR(J60&gt;設定!$E$14,K60&gt;設定!$E$14),CEILING(K60-MAX(J60,設定!$E$14),TIME(0,設定!$C$8,0)),0),0)</f>
        <v>0</v>
      </c>
      <c r="Z60" s="36">
        <f t="shared" si="2"/>
        <v>0</v>
      </c>
      <c r="AA60" s="47" t="str">
        <f>IF(F60&gt;設定!$C$14,1,"")</f>
        <v/>
      </c>
      <c r="AB60" s="46" t="str">
        <f>IF(AND(G60&lt;設定!$E$14,COUNT(G60)&lt;&gt;0),1,"")</f>
        <v/>
      </c>
      <c r="AC60" s="15"/>
    </row>
    <row r="61" spans="1:29" x14ac:dyDescent="0.15">
      <c r="A61" s="25"/>
      <c r="B61" s="25"/>
      <c r="C61" s="25"/>
      <c r="D61" s="25"/>
      <c r="E61" s="25"/>
      <c r="F61" s="27"/>
      <c r="G61" s="27"/>
      <c r="H61" s="27"/>
      <c r="I61" s="27"/>
      <c r="J61" s="27"/>
      <c r="K61" s="27"/>
      <c r="L61" s="25"/>
      <c r="M61" s="15"/>
      <c r="N61" s="36" t="str">
        <f>IF(OR(F61="",G61=""),"",CEILING(F61,TIME(0,設定!$C$4,0)))</f>
        <v/>
      </c>
      <c r="O61" s="36" t="str">
        <f>IF(OR(F61="",G61=""),"",IF(G61&lt;F61,FLOOR(G61,TIME(0,設定!$C$5,0))+1,FLOOR(G61,TIME(0,設定!$C$5,0))))</f>
        <v/>
      </c>
      <c r="P61" s="36">
        <f>IF(OR(H61="",I61=""),0,IF(H61&gt;I61,CEILING(I61-H61+1,TIME(0,設定!$C$8,0)),CEILING(I61-H61,TIME(0,設定!$C$8,0))))</f>
        <v>0</v>
      </c>
      <c r="Q61" s="36">
        <f>IF(OR(J61="",K61=""),0,IF(J61&gt;K61,CEILING(K61-J61+1,TIME(0,設定!$C$8,0)),CEILING(K61-J61,TIME(0,設定!$C$8,0))))</f>
        <v>0</v>
      </c>
      <c r="R61" s="36" t="str">
        <f t="shared" si="0"/>
        <v/>
      </c>
      <c r="S61" s="36">
        <f>IF(COUNT(F61:G61)=2,TEXT(MAX(0,MIN(O61,設定!$E$11+1)-MAX(N61,設定!$C$11)),"h:mm")*1,0)</f>
        <v>0</v>
      </c>
      <c r="T61" s="36">
        <f>IF(COUNT(H61:I61)=2,IF(OR(H61&gt;設定!$C$11,H61&lt;設定!$E$11,I61&lt;設定!$E$11,I61&gt;設定!$C$11,H61&gt;I61),IF(H61&gt;I61,CEILING(MIN(I61+1,設定!$E$11+1)-MAX(H61,設定!$C$11),TIME(0,設定!$C$8,0)),IF(設定!$E$11&gt;H61,CEILING(MIN(I61,設定!$E$11)-H61,TIME(0,設定!$C$8,0)),CEILING(I61-MIN(H61,設定!$C$11),TIME(0,設定!$C$8,0)))),0),0)</f>
        <v>0</v>
      </c>
      <c r="U61" s="36">
        <f>IF(COUNT(J61:K61)=2,IF(OR(J61&gt;設定!$C$11,J61&lt;設定!$E$11,K61&lt;設定!$E$11,K61&gt;設定!$C$11,J61&gt;K61),IF(J61&gt;K61,CEILING(MIN(K61+1,設定!$E$11+1)-MAX(J61,設定!$C$11),TIME(0,設定!$C$8,0)),IF(設定!$E$11&gt;J61,CEILING(MIN(K61,設定!$E$11)-J61,TIME(0,設定!$C$8,0)),CEILING(K61-MIN(J61,設定!$C$11),TIME(0,設定!$C$8,0)))),0),0)</f>
        <v>0</v>
      </c>
      <c r="V61" s="36" t="str">
        <f t="shared" si="1"/>
        <v/>
      </c>
      <c r="W61" s="36">
        <f>IF(AND(COUNT(F61:G61)=2,O61&gt;設定!$C$17),TEXT(MAX(0,O61-設定!$E$14),"h:mm")*1,0)</f>
        <v>0</v>
      </c>
      <c r="X61" s="36">
        <f>IF(AND(COUNT(H61:I61)=2,O61&gt;設定!$C$17),IF(OR(H61&gt;設定!$E$14,I61&gt;設定!$E$14),CEILING(I61-MAX(H61,設定!$E$14),TIME(0,設定!$C$8,0)),0),0)</f>
        <v>0</v>
      </c>
      <c r="Y61" s="36">
        <f>IF(AND(COUNT(J61:K61)=2,O61&gt;設定!$C$17),IF(OR(J61&gt;設定!$E$14,K61&gt;設定!$E$14),CEILING(K61-MAX(J61,設定!$E$14),TIME(0,設定!$C$8,0)),0),0)</f>
        <v>0</v>
      </c>
      <c r="Z61" s="36">
        <f t="shared" si="2"/>
        <v>0</v>
      </c>
      <c r="AA61" s="47" t="str">
        <f>IF(F61&gt;設定!$C$14,1,"")</f>
        <v/>
      </c>
      <c r="AB61" s="46" t="str">
        <f>IF(AND(G61&lt;設定!$E$14,COUNT(G61)&lt;&gt;0),1,"")</f>
        <v/>
      </c>
      <c r="AC61" s="15"/>
    </row>
    <row r="62" spans="1:29" x14ac:dyDescent="0.15">
      <c r="A62" s="25"/>
      <c r="B62" s="25"/>
      <c r="C62" s="25"/>
      <c r="D62" s="25"/>
      <c r="E62" s="25"/>
      <c r="F62" s="27"/>
      <c r="G62" s="27"/>
      <c r="H62" s="27"/>
      <c r="I62" s="27"/>
      <c r="J62" s="27"/>
      <c r="K62" s="27"/>
      <c r="L62" s="25"/>
      <c r="M62" s="15"/>
      <c r="N62" s="36" t="str">
        <f>IF(OR(F62="",G62=""),"",CEILING(F62,TIME(0,設定!$C$4,0)))</f>
        <v/>
      </c>
      <c r="O62" s="36" t="str">
        <f>IF(OR(F62="",G62=""),"",IF(G62&lt;F62,FLOOR(G62,TIME(0,設定!$C$5,0))+1,FLOOR(G62,TIME(0,設定!$C$5,0))))</f>
        <v/>
      </c>
      <c r="P62" s="36">
        <f>IF(OR(H62="",I62=""),0,IF(H62&gt;I62,CEILING(I62-H62+1,TIME(0,設定!$C$8,0)),CEILING(I62-H62,TIME(0,設定!$C$8,0))))</f>
        <v>0</v>
      </c>
      <c r="Q62" s="36">
        <f>IF(OR(J62="",K62=""),0,IF(J62&gt;K62,CEILING(K62-J62+1,TIME(0,設定!$C$8,0)),CEILING(K62-J62,TIME(0,設定!$C$8,0))))</f>
        <v>0</v>
      </c>
      <c r="R62" s="36" t="str">
        <f t="shared" si="0"/>
        <v/>
      </c>
      <c r="S62" s="36">
        <f>IF(COUNT(F62:G62)=2,TEXT(MAX(0,MIN(O62,設定!$E$11+1)-MAX(N62,設定!$C$11)),"h:mm")*1,0)</f>
        <v>0</v>
      </c>
      <c r="T62" s="36">
        <f>IF(COUNT(H62:I62)=2,IF(OR(H62&gt;設定!$C$11,H62&lt;設定!$E$11,I62&lt;設定!$E$11,I62&gt;設定!$C$11,H62&gt;I62),IF(H62&gt;I62,CEILING(MIN(I62+1,設定!$E$11+1)-MAX(H62,設定!$C$11),TIME(0,設定!$C$8,0)),IF(設定!$E$11&gt;H62,CEILING(MIN(I62,設定!$E$11)-H62,TIME(0,設定!$C$8,0)),CEILING(I62-MIN(H62,設定!$C$11),TIME(0,設定!$C$8,0)))),0),0)</f>
        <v>0</v>
      </c>
      <c r="U62" s="36">
        <f>IF(COUNT(J62:K62)=2,IF(OR(J62&gt;設定!$C$11,J62&lt;設定!$E$11,K62&lt;設定!$E$11,K62&gt;設定!$C$11,J62&gt;K62),IF(J62&gt;K62,CEILING(MIN(K62+1,設定!$E$11+1)-MAX(J62,設定!$C$11),TIME(0,設定!$C$8,0)),IF(設定!$E$11&gt;J62,CEILING(MIN(K62,設定!$E$11)-J62,TIME(0,設定!$C$8,0)),CEILING(K62-MIN(J62,設定!$C$11),TIME(0,設定!$C$8,0)))),0),0)</f>
        <v>0</v>
      </c>
      <c r="V62" s="36" t="str">
        <f t="shared" si="1"/>
        <v/>
      </c>
      <c r="W62" s="36">
        <f>IF(AND(COUNT(F62:G62)=2,O62&gt;設定!$C$17),TEXT(MAX(0,O62-設定!$E$14),"h:mm")*1,0)</f>
        <v>0</v>
      </c>
      <c r="X62" s="36">
        <f>IF(AND(COUNT(H62:I62)=2,O62&gt;設定!$C$17),IF(OR(H62&gt;設定!$E$14,I62&gt;設定!$E$14),CEILING(I62-MAX(H62,設定!$E$14),TIME(0,設定!$C$8,0)),0),0)</f>
        <v>0</v>
      </c>
      <c r="Y62" s="36">
        <f>IF(AND(COUNT(J62:K62)=2,O62&gt;設定!$C$17),IF(OR(J62&gt;設定!$E$14,K62&gt;設定!$E$14),CEILING(K62-MAX(J62,設定!$E$14),TIME(0,設定!$C$8,0)),0),0)</f>
        <v>0</v>
      </c>
      <c r="Z62" s="36">
        <f t="shared" si="2"/>
        <v>0</v>
      </c>
      <c r="AA62" s="47" t="str">
        <f>IF(F62&gt;設定!$C$14,1,"")</f>
        <v/>
      </c>
      <c r="AB62" s="46" t="str">
        <f>IF(AND(G62&lt;設定!$E$14,COUNT(G62)&lt;&gt;0),1,"")</f>
        <v/>
      </c>
      <c r="AC62" s="15"/>
    </row>
    <row r="63" spans="1:29" x14ac:dyDescent="0.15">
      <c r="A63" s="25"/>
      <c r="B63" s="25"/>
      <c r="C63" s="25"/>
      <c r="D63" s="25"/>
      <c r="E63" s="25"/>
      <c r="F63" s="27"/>
      <c r="G63" s="27"/>
      <c r="H63" s="27"/>
      <c r="I63" s="27"/>
      <c r="J63" s="27"/>
      <c r="K63" s="27"/>
      <c r="L63" s="25"/>
      <c r="M63" s="15"/>
      <c r="N63" s="36" t="str">
        <f>IF(OR(F63="",G63=""),"",CEILING(F63,TIME(0,設定!$C$4,0)))</f>
        <v/>
      </c>
      <c r="O63" s="36" t="str">
        <f>IF(OR(F63="",G63=""),"",IF(G63&lt;F63,FLOOR(G63,TIME(0,設定!$C$5,0))+1,FLOOR(G63,TIME(0,設定!$C$5,0))))</f>
        <v/>
      </c>
      <c r="P63" s="36">
        <f>IF(OR(H63="",I63=""),0,IF(H63&gt;I63,CEILING(I63-H63+1,TIME(0,設定!$C$8,0)),CEILING(I63-H63,TIME(0,設定!$C$8,0))))</f>
        <v>0</v>
      </c>
      <c r="Q63" s="36">
        <f>IF(OR(J63="",K63=""),0,IF(J63&gt;K63,CEILING(K63-J63+1,TIME(0,設定!$C$8,0)),CEILING(K63-J63,TIME(0,設定!$C$8,0))))</f>
        <v>0</v>
      </c>
      <c r="R63" s="36" t="str">
        <f t="shared" si="0"/>
        <v/>
      </c>
      <c r="S63" s="36">
        <f>IF(COUNT(F63:G63)=2,TEXT(MAX(0,MIN(O63,設定!$E$11+1)-MAX(N63,設定!$C$11)),"h:mm")*1,0)</f>
        <v>0</v>
      </c>
      <c r="T63" s="36">
        <f>IF(COUNT(H63:I63)=2,IF(OR(H63&gt;設定!$C$11,H63&lt;設定!$E$11,I63&lt;設定!$E$11,I63&gt;設定!$C$11,H63&gt;I63),IF(H63&gt;I63,CEILING(MIN(I63+1,設定!$E$11+1)-MAX(H63,設定!$C$11),TIME(0,設定!$C$8,0)),IF(設定!$E$11&gt;H63,CEILING(MIN(I63,設定!$E$11)-H63,TIME(0,設定!$C$8,0)),CEILING(I63-MIN(H63,設定!$C$11),TIME(0,設定!$C$8,0)))),0),0)</f>
        <v>0</v>
      </c>
      <c r="U63" s="36">
        <f>IF(COUNT(J63:K63)=2,IF(OR(J63&gt;設定!$C$11,J63&lt;設定!$E$11,K63&lt;設定!$E$11,K63&gt;設定!$C$11,J63&gt;K63),IF(J63&gt;K63,CEILING(MIN(K63+1,設定!$E$11+1)-MAX(J63,設定!$C$11),TIME(0,設定!$C$8,0)),IF(設定!$E$11&gt;J63,CEILING(MIN(K63,設定!$E$11)-J63,TIME(0,設定!$C$8,0)),CEILING(K63-MIN(J63,設定!$C$11),TIME(0,設定!$C$8,0)))),0),0)</f>
        <v>0</v>
      </c>
      <c r="V63" s="36" t="str">
        <f t="shared" si="1"/>
        <v/>
      </c>
      <c r="W63" s="36">
        <f>IF(AND(COUNT(F63:G63)=2,O63&gt;設定!$C$17),TEXT(MAX(0,O63-設定!$E$14),"h:mm")*1,0)</f>
        <v>0</v>
      </c>
      <c r="X63" s="36">
        <f>IF(AND(COUNT(H63:I63)=2,O63&gt;設定!$C$17),IF(OR(H63&gt;設定!$E$14,I63&gt;設定!$E$14),CEILING(I63-MAX(H63,設定!$E$14),TIME(0,設定!$C$8,0)),0),0)</f>
        <v>0</v>
      </c>
      <c r="Y63" s="36">
        <f>IF(AND(COUNT(J63:K63)=2,O63&gt;設定!$C$17),IF(OR(J63&gt;設定!$E$14,K63&gt;設定!$E$14),CEILING(K63-MAX(J63,設定!$E$14),TIME(0,設定!$C$8,0)),0),0)</f>
        <v>0</v>
      </c>
      <c r="Z63" s="36">
        <f t="shared" si="2"/>
        <v>0</v>
      </c>
      <c r="AA63" s="47" t="str">
        <f>IF(F63&gt;設定!$C$14,1,"")</f>
        <v/>
      </c>
      <c r="AB63" s="46" t="str">
        <f>IF(AND(G63&lt;設定!$E$14,COUNT(G63)&lt;&gt;0),1,"")</f>
        <v/>
      </c>
      <c r="AC63" s="15"/>
    </row>
    <row r="64" spans="1:29" x14ac:dyDescent="0.15">
      <c r="A64" s="25"/>
      <c r="B64" s="25"/>
      <c r="C64" s="25"/>
      <c r="D64" s="25"/>
      <c r="E64" s="25"/>
      <c r="F64" s="27"/>
      <c r="G64" s="27"/>
      <c r="H64" s="27"/>
      <c r="I64" s="27"/>
      <c r="J64" s="27"/>
      <c r="K64" s="27"/>
      <c r="L64" s="25"/>
      <c r="M64" s="15"/>
      <c r="N64" s="36" t="str">
        <f>IF(OR(F64="",G64=""),"",CEILING(F64,TIME(0,設定!$C$4,0)))</f>
        <v/>
      </c>
      <c r="O64" s="36" t="str">
        <f>IF(OR(F64="",G64=""),"",IF(G64&lt;F64,FLOOR(G64,TIME(0,設定!$C$5,0))+1,FLOOR(G64,TIME(0,設定!$C$5,0))))</f>
        <v/>
      </c>
      <c r="P64" s="36">
        <f>IF(OR(H64="",I64=""),0,IF(H64&gt;I64,CEILING(I64-H64+1,TIME(0,設定!$C$8,0)),CEILING(I64-H64,TIME(0,設定!$C$8,0))))</f>
        <v>0</v>
      </c>
      <c r="Q64" s="36">
        <f>IF(OR(J64="",K64=""),0,IF(J64&gt;K64,CEILING(K64-J64+1,TIME(0,設定!$C$8,0)),CEILING(K64-J64,TIME(0,設定!$C$8,0))))</f>
        <v>0</v>
      </c>
      <c r="R64" s="36" t="str">
        <f t="shared" si="0"/>
        <v/>
      </c>
      <c r="S64" s="36">
        <f>IF(COUNT(F64:G64)=2,TEXT(MAX(0,MIN(O64,設定!$E$11+1)-MAX(N64,設定!$C$11)),"h:mm")*1,0)</f>
        <v>0</v>
      </c>
      <c r="T64" s="36">
        <f>IF(COUNT(H64:I64)=2,IF(OR(H64&gt;設定!$C$11,H64&lt;設定!$E$11,I64&lt;設定!$E$11,I64&gt;設定!$C$11,H64&gt;I64),IF(H64&gt;I64,CEILING(MIN(I64+1,設定!$E$11+1)-MAX(H64,設定!$C$11),TIME(0,設定!$C$8,0)),IF(設定!$E$11&gt;H64,CEILING(MIN(I64,設定!$E$11)-H64,TIME(0,設定!$C$8,0)),CEILING(I64-MIN(H64,設定!$C$11),TIME(0,設定!$C$8,0)))),0),0)</f>
        <v>0</v>
      </c>
      <c r="U64" s="36">
        <f>IF(COUNT(J64:K64)=2,IF(OR(J64&gt;設定!$C$11,J64&lt;設定!$E$11,K64&lt;設定!$E$11,K64&gt;設定!$C$11,J64&gt;K64),IF(J64&gt;K64,CEILING(MIN(K64+1,設定!$E$11+1)-MAX(J64,設定!$C$11),TIME(0,設定!$C$8,0)),IF(設定!$E$11&gt;J64,CEILING(MIN(K64,設定!$E$11)-J64,TIME(0,設定!$C$8,0)),CEILING(K64-MIN(J64,設定!$C$11),TIME(0,設定!$C$8,0)))),0),0)</f>
        <v>0</v>
      </c>
      <c r="V64" s="36" t="str">
        <f t="shared" si="1"/>
        <v/>
      </c>
      <c r="W64" s="36">
        <f>IF(AND(COUNT(F64:G64)=2,O64&gt;設定!$C$17),TEXT(MAX(0,O64-設定!$E$14),"h:mm")*1,0)</f>
        <v>0</v>
      </c>
      <c r="X64" s="36">
        <f>IF(AND(COUNT(H64:I64)=2,O64&gt;設定!$C$17),IF(OR(H64&gt;設定!$E$14,I64&gt;設定!$E$14),CEILING(I64-MAX(H64,設定!$E$14),TIME(0,設定!$C$8,0)),0),0)</f>
        <v>0</v>
      </c>
      <c r="Y64" s="36">
        <f>IF(AND(COUNT(J64:K64)=2,O64&gt;設定!$C$17),IF(OR(J64&gt;設定!$E$14,K64&gt;設定!$E$14),CEILING(K64-MAX(J64,設定!$E$14),TIME(0,設定!$C$8,0)),0),0)</f>
        <v>0</v>
      </c>
      <c r="Z64" s="36">
        <f t="shared" si="2"/>
        <v>0</v>
      </c>
      <c r="AA64" s="47" t="str">
        <f>IF(F64&gt;設定!$C$14,1,"")</f>
        <v/>
      </c>
      <c r="AB64" s="46" t="str">
        <f>IF(AND(G64&lt;設定!$E$14,COUNT(G64)&lt;&gt;0),1,"")</f>
        <v/>
      </c>
      <c r="AC64" s="15"/>
    </row>
    <row r="65" spans="1:29" x14ac:dyDescent="0.15">
      <c r="A65" s="25"/>
      <c r="B65" s="25"/>
      <c r="C65" s="25"/>
      <c r="D65" s="25"/>
      <c r="E65" s="25"/>
      <c r="F65" s="27"/>
      <c r="G65" s="27"/>
      <c r="H65" s="27"/>
      <c r="I65" s="27"/>
      <c r="J65" s="27"/>
      <c r="K65" s="27"/>
      <c r="L65" s="25"/>
      <c r="M65" s="15"/>
      <c r="N65" s="36" t="str">
        <f>IF(OR(F65="",G65=""),"",CEILING(F65,TIME(0,設定!$C$4,0)))</f>
        <v/>
      </c>
      <c r="O65" s="36" t="str">
        <f>IF(OR(F65="",G65=""),"",IF(G65&lt;F65,FLOOR(G65,TIME(0,設定!$C$5,0))+1,FLOOR(G65,TIME(0,設定!$C$5,0))))</f>
        <v/>
      </c>
      <c r="P65" s="36">
        <f>IF(OR(H65="",I65=""),0,IF(H65&gt;I65,CEILING(I65-H65+1,TIME(0,設定!$C$8,0)),CEILING(I65-H65,TIME(0,設定!$C$8,0))))</f>
        <v>0</v>
      </c>
      <c r="Q65" s="36">
        <f>IF(OR(J65="",K65=""),0,IF(J65&gt;K65,CEILING(K65-J65+1,TIME(0,設定!$C$8,0)),CEILING(K65-J65,TIME(0,設定!$C$8,0))))</f>
        <v>0</v>
      </c>
      <c r="R65" s="36" t="str">
        <f t="shared" si="0"/>
        <v/>
      </c>
      <c r="S65" s="36">
        <f>IF(COUNT(F65:G65)=2,TEXT(MAX(0,MIN(O65,設定!$E$11+1)-MAX(N65,設定!$C$11)),"h:mm")*1,0)</f>
        <v>0</v>
      </c>
      <c r="T65" s="36">
        <f>IF(COUNT(H65:I65)=2,IF(OR(H65&gt;設定!$C$11,H65&lt;設定!$E$11,I65&lt;設定!$E$11,I65&gt;設定!$C$11,H65&gt;I65),IF(H65&gt;I65,CEILING(MIN(I65+1,設定!$E$11+1)-MAX(H65,設定!$C$11),TIME(0,設定!$C$8,0)),IF(設定!$E$11&gt;H65,CEILING(MIN(I65,設定!$E$11)-H65,TIME(0,設定!$C$8,0)),CEILING(I65-MIN(H65,設定!$C$11),TIME(0,設定!$C$8,0)))),0),0)</f>
        <v>0</v>
      </c>
      <c r="U65" s="36">
        <f>IF(COUNT(J65:K65)=2,IF(OR(J65&gt;設定!$C$11,J65&lt;設定!$E$11,K65&lt;設定!$E$11,K65&gt;設定!$C$11,J65&gt;K65),IF(J65&gt;K65,CEILING(MIN(K65+1,設定!$E$11+1)-MAX(J65,設定!$C$11),TIME(0,設定!$C$8,0)),IF(設定!$E$11&gt;J65,CEILING(MIN(K65,設定!$E$11)-J65,TIME(0,設定!$C$8,0)),CEILING(K65-MIN(J65,設定!$C$11),TIME(0,設定!$C$8,0)))),0),0)</f>
        <v>0</v>
      </c>
      <c r="V65" s="36" t="str">
        <f t="shared" si="1"/>
        <v/>
      </c>
      <c r="W65" s="36">
        <f>IF(AND(COUNT(F65:G65)=2,O65&gt;設定!$C$17),TEXT(MAX(0,O65-設定!$E$14),"h:mm")*1,0)</f>
        <v>0</v>
      </c>
      <c r="X65" s="36">
        <f>IF(AND(COUNT(H65:I65)=2,O65&gt;設定!$C$17),IF(OR(H65&gt;設定!$E$14,I65&gt;設定!$E$14),CEILING(I65-MAX(H65,設定!$E$14),TIME(0,設定!$C$8,0)),0),0)</f>
        <v>0</v>
      </c>
      <c r="Y65" s="36">
        <f>IF(AND(COUNT(J65:K65)=2,O65&gt;設定!$C$17),IF(OR(J65&gt;設定!$E$14,K65&gt;設定!$E$14),CEILING(K65-MAX(J65,設定!$E$14),TIME(0,設定!$C$8,0)),0),0)</f>
        <v>0</v>
      </c>
      <c r="Z65" s="36">
        <f t="shared" si="2"/>
        <v>0</v>
      </c>
      <c r="AA65" s="47" t="str">
        <f>IF(F65&gt;設定!$C$14,1,"")</f>
        <v/>
      </c>
      <c r="AB65" s="46" t="str">
        <f>IF(AND(G65&lt;設定!$E$14,COUNT(G65)&lt;&gt;0),1,"")</f>
        <v/>
      </c>
      <c r="AC65" s="15"/>
    </row>
    <row r="66" spans="1:29" x14ac:dyDescent="0.15">
      <c r="A66" s="25"/>
      <c r="B66" s="25"/>
      <c r="C66" s="25"/>
      <c r="D66" s="25"/>
      <c r="E66" s="25"/>
      <c r="F66" s="27"/>
      <c r="G66" s="27"/>
      <c r="H66" s="27"/>
      <c r="I66" s="27"/>
      <c r="J66" s="27"/>
      <c r="K66" s="27"/>
      <c r="L66" s="25"/>
      <c r="M66" s="15"/>
      <c r="N66" s="36" t="str">
        <f>IF(OR(F66="",G66=""),"",CEILING(F66,TIME(0,設定!$C$4,0)))</f>
        <v/>
      </c>
      <c r="O66" s="36" t="str">
        <f>IF(OR(F66="",G66=""),"",IF(G66&lt;F66,FLOOR(G66,TIME(0,設定!$C$5,0))+1,FLOOR(G66,TIME(0,設定!$C$5,0))))</f>
        <v/>
      </c>
      <c r="P66" s="36">
        <f>IF(OR(H66="",I66=""),0,IF(H66&gt;I66,CEILING(I66-H66+1,TIME(0,設定!$C$8,0)),CEILING(I66-H66,TIME(0,設定!$C$8,0))))</f>
        <v>0</v>
      </c>
      <c r="Q66" s="36">
        <f>IF(OR(J66="",K66=""),0,IF(J66&gt;K66,CEILING(K66-J66+1,TIME(0,設定!$C$8,0)),CEILING(K66-J66,TIME(0,設定!$C$8,0))))</f>
        <v>0</v>
      </c>
      <c r="R66" s="36" t="str">
        <f t="shared" si="0"/>
        <v/>
      </c>
      <c r="S66" s="36">
        <f>IF(COUNT(F66:G66)=2,TEXT(MAX(0,MIN(O66,設定!$E$11+1)-MAX(N66,設定!$C$11)),"h:mm")*1,0)</f>
        <v>0</v>
      </c>
      <c r="T66" s="36">
        <f>IF(COUNT(H66:I66)=2,IF(OR(H66&gt;設定!$C$11,H66&lt;設定!$E$11,I66&lt;設定!$E$11,I66&gt;設定!$C$11,H66&gt;I66),IF(H66&gt;I66,CEILING(MIN(I66+1,設定!$E$11+1)-MAX(H66,設定!$C$11),TIME(0,設定!$C$8,0)),IF(設定!$E$11&gt;H66,CEILING(MIN(I66,設定!$E$11)-H66,TIME(0,設定!$C$8,0)),CEILING(I66-MIN(H66,設定!$C$11),TIME(0,設定!$C$8,0)))),0),0)</f>
        <v>0</v>
      </c>
      <c r="U66" s="36">
        <f>IF(COUNT(J66:K66)=2,IF(OR(J66&gt;設定!$C$11,J66&lt;設定!$E$11,K66&lt;設定!$E$11,K66&gt;設定!$C$11,J66&gt;K66),IF(J66&gt;K66,CEILING(MIN(K66+1,設定!$E$11+1)-MAX(J66,設定!$C$11),TIME(0,設定!$C$8,0)),IF(設定!$E$11&gt;J66,CEILING(MIN(K66,設定!$E$11)-J66,TIME(0,設定!$C$8,0)),CEILING(K66-MIN(J66,設定!$C$11),TIME(0,設定!$C$8,0)))),0),0)</f>
        <v>0</v>
      </c>
      <c r="V66" s="36" t="str">
        <f t="shared" si="1"/>
        <v/>
      </c>
      <c r="W66" s="36">
        <f>IF(AND(COUNT(F66:G66)=2,O66&gt;設定!$C$17),TEXT(MAX(0,O66-設定!$E$14),"h:mm")*1,0)</f>
        <v>0</v>
      </c>
      <c r="X66" s="36">
        <f>IF(AND(COUNT(H66:I66)=2,O66&gt;設定!$C$17),IF(OR(H66&gt;設定!$E$14,I66&gt;設定!$E$14),CEILING(I66-MAX(H66,設定!$E$14),TIME(0,設定!$C$8,0)),0),0)</f>
        <v>0</v>
      </c>
      <c r="Y66" s="36">
        <f>IF(AND(COUNT(J66:K66)=2,O66&gt;設定!$C$17),IF(OR(J66&gt;設定!$E$14,K66&gt;設定!$E$14),CEILING(K66-MAX(J66,設定!$E$14),TIME(0,設定!$C$8,0)),0),0)</f>
        <v>0</v>
      </c>
      <c r="Z66" s="36">
        <f t="shared" si="2"/>
        <v>0</v>
      </c>
      <c r="AA66" s="47" t="str">
        <f>IF(F66&gt;設定!$C$14,1,"")</f>
        <v/>
      </c>
      <c r="AB66" s="46" t="str">
        <f>IF(AND(G66&lt;設定!$E$14,COUNT(G66)&lt;&gt;0),1,"")</f>
        <v/>
      </c>
      <c r="AC66" s="15"/>
    </row>
    <row r="67" spans="1:29" x14ac:dyDescent="0.15">
      <c r="A67" s="25"/>
      <c r="B67" s="25"/>
      <c r="C67" s="25"/>
      <c r="D67" s="25"/>
      <c r="E67" s="25"/>
      <c r="F67" s="27"/>
      <c r="G67" s="27"/>
      <c r="H67" s="27"/>
      <c r="I67" s="27"/>
      <c r="J67" s="27"/>
      <c r="K67" s="27"/>
      <c r="L67" s="25"/>
      <c r="M67" s="15"/>
      <c r="N67" s="36" t="str">
        <f>IF(OR(F67="",G67=""),"",CEILING(F67,TIME(0,設定!$C$4,0)))</f>
        <v/>
      </c>
      <c r="O67" s="36" t="str">
        <f>IF(OR(F67="",G67=""),"",IF(G67&lt;F67,FLOOR(G67,TIME(0,設定!$C$5,0))+1,FLOOR(G67,TIME(0,設定!$C$5,0))))</f>
        <v/>
      </c>
      <c r="P67" s="36">
        <f>IF(OR(H67="",I67=""),0,IF(H67&gt;I67,CEILING(I67-H67+1,TIME(0,設定!$C$8,0)),CEILING(I67-H67,TIME(0,設定!$C$8,0))))</f>
        <v>0</v>
      </c>
      <c r="Q67" s="36">
        <f>IF(OR(J67="",K67=""),0,IF(J67&gt;K67,CEILING(K67-J67+1,TIME(0,設定!$C$8,0)),CEILING(K67-J67,TIME(0,設定!$C$8,0))))</f>
        <v>0</v>
      </c>
      <c r="R67" s="36" t="str">
        <f t="shared" si="0"/>
        <v/>
      </c>
      <c r="S67" s="36">
        <f>IF(COUNT(F67:G67)=2,TEXT(MAX(0,MIN(O67,設定!$E$11+1)-MAX(N67,設定!$C$11)),"h:mm")*1,0)</f>
        <v>0</v>
      </c>
      <c r="T67" s="36">
        <f>IF(COUNT(H67:I67)=2,IF(OR(H67&gt;設定!$C$11,H67&lt;設定!$E$11,I67&lt;設定!$E$11,I67&gt;設定!$C$11,H67&gt;I67),IF(H67&gt;I67,CEILING(MIN(I67+1,設定!$E$11+1)-MAX(H67,設定!$C$11),TIME(0,設定!$C$8,0)),IF(設定!$E$11&gt;H67,CEILING(MIN(I67,設定!$E$11)-H67,TIME(0,設定!$C$8,0)),CEILING(I67-MIN(H67,設定!$C$11),TIME(0,設定!$C$8,0)))),0),0)</f>
        <v>0</v>
      </c>
      <c r="U67" s="36">
        <f>IF(COUNT(J67:K67)=2,IF(OR(J67&gt;設定!$C$11,J67&lt;設定!$E$11,K67&lt;設定!$E$11,K67&gt;設定!$C$11,J67&gt;K67),IF(J67&gt;K67,CEILING(MIN(K67+1,設定!$E$11+1)-MAX(J67,設定!$C$11),TIME(0,設定!$C$8,0)),IF(設定!$E$11&gt;J67,CEILING(MIN(K67,設定!$E$11)-J67,TIME(0,設定!$C$8,0)),CEILING(K67-MIN(J67,設定!$C$11),TIME(0,設定!$C$8,0)))),0),0)</f>
        <v>0</v>
      </c>
      <c r="V67" s="36" t="str">
        <f t="shared" si="1"/>
        <v/>
      </c>
      <c r="W67" s="36">
        <f>IF(AND(COUNT(F67:G67)=2,O67&gt;設定!$C$17),TEXT(MAX(0,O67-設定!$E$14),"h:mm")*1,0)</f>
        <v>0</v>
      </c>
      <c r="X67" s="36">
        <f>IF(AND(COUNT(H67:I67)=2,O67&gt;設定!$C$17),IF(OR(H67&gt;設定!$E$14,I67&gt;設定!$E$14),CEILING(I67-MAX(H67,設定!$E$14),TIME(0,設定!$C$8,0)),0),0)</f>
        <v>0</v>
      </c>
      <c r="Y67" s="36">
        <f>IF(AND(COUNT(J67:K67)=2,O67&gt;設定!$C$17),IF(OR(J67&gt;設定!$E$14,K67&gt;設定!$E$14),CEILING(K67-MAX(J67,設定!$E$14),TIME(0,設定!$C$8,0)),0),0)</f>
        <v>0</v>
      </c>
      <c r="Z67" s="36">
        <f t="shared" si="2"/>
        <v>0</v>
      </c>
      <c r="AA67" s="47" t="str">
        <f>IF(F67&gt;設定!$C$14,1,"")</f>
        <v/>
      </c>
      <c r="AB67" s="46" t="str">
        <f>IF(AND(G67&lt;設定!$E$14,COUNT(G67)&lt;&gt;0),1,"")</f>
        <v/>
      </c>
      <c r="AC67" s="15"/>
    </row>
    <row r="68" spans="1:29" x14ac:dyDescent="0.15">
      <c r="A68" s="25"/>
      <c r="B68" s="25"/>
      <c r="C68" s="25"/>
      <c r="D68" s="25"/>
      <c r="E68" s="25"/>
      <c r="F68" s="27"/>
      <c r="G68" s="27"/>
      <c r="H68" s="27"/>
      <c r="I68" s="27"/>
      <c r="J68" s="27"/>
      <c r="K68" s="27"/>
      <c r="L68" s="25"/>
      <c r="M68" s="15"/>
      <c r="N68" s="36" t="str">
        <f>IF(OR(F68="",G68=""),"",CEILING(F68,TIME(0,設定!$C$4,0)))</f>
        <v/>
      </c>
      <c r="O68" s="36" t="str">
        <f>IF(OR(F68="",G68=""),"",IF(G68&lt;F68,FLOOR(G68,TIME(0,設定!$C$5,0))+1,FLOOR(G68,TIME(0,設定!$C$5,0))))</f>
        <v/>
      </c>
      <c r="P68" s="36">
        <f>IF(OR(H68="",I68=""),0,IF(H68&gt;I68,CEILING(I68-H68+1,TIME(0,設定!$C$8,0)),CEILING(I68-H68,TIME(0,設定!$C$8,0))))</f>
        <v>0</v>
      </c>
      <c r="Q68" s="36">
        <f>IF(OR(J68="",K68=""),0,IF(J68&gt;K68,CEILING(K68-J68+1,TIME(0,設定!$C$8,0)),CEILING(K68-J68,TIME(0,設定!$C$8,0))))</f>
        <v>0</v>
      </c>
      <c r="R68" s="36" t="str">
        <f t="shared" si="0"/>
        <v/>
      </c>
      <c r="S68" s="36">
        <f>IF(COUNT(F68:G68)=2,TEXT(MAX(0,MIN(O68,設定!$E$11+1)-MAX(N68,設定!$C$11)),"h:mm")*1,0)</f>
        <v>0</v>
      </c>
      <c r="T68" s="36">
        <f>IF(COUNT(H68:I68)=2,IF(OR(H68&gt;設定!$C$11,H68&lt;設定!$E$11,I68&lt;設定!$E$11,I68&gt;設定!$C$11,H68&gt;I68),IF(H68&gt;I68,CEILING(MIN(I68+1,設定!$E$11+1)-MAX(H68,設定!$C$11),TIME(0,設定!$C$8,0)),IF(設定!$E$11&gt;H68,CEILING(MIN(I68,設定!$E$11)-H68,TIME(0,設定!$C$8,0)),CEILING(I68-MIN(H68,設定!$C$11),TIME(0,設定!$C$8,0)))),0),0)</f>
        <v>0</v>
      </c>
      <c r="U68" s="36">
        <f>IF(COUNT(J68:K68)=2,IF(OR(J68&gt;設定!$C$11,J68&lt;設定!$E$11,K68&lt;設定!$E$11,K68&gt;設定!$C$11,J68&gt;K68),IF(J68&gt;K68,CEILING(MIN(K68+1,設定!$E$11+1)-MAX(J68,設定!$C$11),TIME(0,設定!$C$8,0)),IF(設定!$E$11&gt;J68,CEILING(MIN(K68,設定!$E$11)-J68,TIME(0,設定!$C$8,0)),CEILING(K68-MIN(J68,設定!$C$11),TIME(0,設定!$C$8,0)))),0),0)</f>
        <v>0</v>
      </c>
      <c r="V68" s="36" t="str">
        <f t="shared" si="1"/>
        <v/>
      </c>
      <c r="W68" s="36">
        <f>IF(AND(COUNT(F68:G68)=2,O68&gt;設定!$C$17),TEXT(MAX(0,O68-設定!$E$14),"h:mm")*1,0)</f>
        <v>0</v>
      </c>
      <c r="X68" s="36">
        <f>IF(AND(COUNT(H68:I68)=2,O68&gt;設定!$C$17),IF(OR(H68&gt;設定!$E$14,I68&gt;設定!$E$14),CEILING(I68-MAX(H68,設定!$E$14),TIME(0,設定!$C$8,0)),0),0)</f>
        <v>0</v>
      </c>
      <c r="Y68" s="36">
        <f>IF(AND(COUNT(J68:K68)=2,O68&gt;設定!$C$17),IF(OR(J68&gt;設定!$E$14,K68&gt;設定!$E$14),CEILING(K68-MAX(J68,設定!$E$14),TIME(0,設定!$C$8,0)),0),0)</f>
        <v>0</v>
      </c>
      <c r="Z68" s="36">
        <f t="shared" si="2"/>
        <v>0</v>
      </c>
      <c r="AA68" s="48" t="str">
        <f>IF(F68&gt;設定!$C$14,1,"")</f>
        <v/>
      </c>
      <c r="AB68" s="46" t="str">
        <f>IF(AND(G68&lt;設定!$E$14,COUNT(G68)&lt;&gt;0),1,"")</f>
        <v/>
      </c>
      <c r="AC68" s="15"/>
    </row>
    <row r="69" spans="1:29" x14ac:dyDescent="0.1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row>
  </sheetData>
  <sheetProtection algorithmName="SHA-512" hashValue="X5FyJExM1QwRgP7Sc9LHqrfuRpCcsxqc047AsKbqExCqYuvsZCDg89ELe3CCsx0mU/BzZCKqKh7iMHPWLQru4g==" saltValue="Fl1WSCsMquD29rJL7hCvuQ==" spinCount="100000" sheet="1" objects="1" scenarios="1"/>
  <phoneticPr fontId="18"/>
  <conditionalFormatting sqref="T9:T68">
    <cfRule type="cellIs" dxfId="5" priority="6" operator="equal">
      <formula>0</formula>
    </cfRule>
  </conditionalFormatting>
  <conditionalFormatting sqref="U9:U68">
    <cfRule type="cellIs" dxfId="4" priority="5" operator="equal">
      <formula>0</formula>
    </cfRule>
  </conditionalFormatting>
  <conditionalFormatting sqref="S9:S68">
    <cfRule type="cellIs" dxfId="3" priority="4" operator="equal">
      <formula>0</formula>
    </cfRule>
  </conditionalFormatting>
  <conditionalFormatting sqref="P9:R68">
    <cfRule type="cellIs" dxfId="2" priority="3" operator="equal">
      <formula>0</formula>
    </cfRule>
  </conditionalFormatting>
  <conditionalFormatting sqref="L9:L68">
    <cfRule type="cellIs" dxfId="1" priority="2" operator="equal">
      <formula>"[打無]"</formula>
    </cfRule>
  </conditionalFormatting>
  <conditionalFormatting sqref="W9:Z68">
    <cfRule type="cellIs" dxfId="0" priority="1" operator="equal">
      <formula>0</formula>
    </cfRule>
  </conditionalFormatting>
  <pageMargins left="0.7" right="0.7" top="0.75" bottom="0.75" header="0.3" footer="0.3"/>
  <pageSetup paperSize="9" orientation="portrait" r:id="rId1"/>
  <colBreaks count="1" manualBreakCount="1">
    <brk id="28" max="66" man="1"/>
  </colBreaks>
  <ignoredErrors>
    <ignoredError sqref="U9"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8"/>
  <sheetViews>
    <sheetView showGridLines="0" workbookViewId="0">
      <selection activeCell="L30" sqref="L30"/>
    </sheetView>
  </sheetViews>
  <sheetFormatPr defaultRowHeight="13.5" x14ac:dyDescent="0.15"/>
  <cols>
    <col min="2" max="2" width="16" customWidth="1"/>
    <col min="4" max="4" width="3.75" customWidth="1"/>
    <col min="8" max="8" width="9" customWidth="1"/>
  </cols>
  <sheetData>
    <row r="1" spans="1:8" ht="40.5" customHeight="1" x14ac:dyDescent="0.15">
      <c r="A1" s="20" t="s">
        <v>26</v>
      </c>
      <c r="B1" s="21"/>
      <c r="C1" s="21"/>
      <c r="D1" s="21"/>
      <c r="E1" s="21"/>
      <c r="F1" s="21"/>
      <c r="G1" s="21"/>
    </row>
    <row r="2" spans="1:8" s="24" customFormat="1" ht="15" customHeight="1" x14ac:dyDescent="0.15">
      <c r="A2" s="22"/>
      <c r="B2" s="23"/>
      <c r="C2" s="23"/>
      <c r="D2" s="23"/>
      <c r="E2" s="23"/>
      <c r="F2" s="23"/>
      <c r="G2" s="23"/>
    </row>
    <row r="3" spans="1:8" x14ac:dyDescent="0.15">
      <c r="B3" s="2" t="s">
        <v>12</v>
      </c>
      <c r="C3" s="3" t="s">
        <v>13</v>
      </c>
    </row>
    <row r="4" spans="1:8" x14ac:dyDescent="0.15">
      <c r="B4" s="6" t="s">
        <v>14</v>
      </c>
      <c r="C4" s="4">
        <v>15</v>
      </c>
      <c r="H4" s="1"/>
    </row>
    <row r="5" spans="1:8" x14ac:dyDescent="0.15">
      <c r="B5" s="6" t="s">
        <v>15</v>
      </c>
      <c r="C5" s="4">
        <v>15</v>
      </c>
    </row>
    <row r="7" spans="1:8" x14ac:dyDescent="0.15">
      <c r="B7" s="5" t="s">
        <v>22</v>
      </c>
      <c r="C7" s="3" t="s">
        <v>13</v>
      </c>
    </row>
    <row r="8" spans="1:8" x14ac:dyDescent="0.15">
      <c r="B8" s="7" t="s">
        <v>21</v>
      </c>
      <c r="C8" s="31">
        <v>5</v>
      </c>
    </row>
    <row r="10" spans="1:8" x14ac:dyDescent="0.15">
      <c r="B10" t="s">
        <v>32</v>
      </c>
    </row>
    <row r="11" spans="1:8" x14ac:dyDescent="0.15">
      <c r="B11" s="28" t="s">
        <v>31</v>
      </c>
      <c r="C11" s="29">
        <v>0.91666666666666663</v>
      </c>
      <c r="D11" s="30" t="s">
        <v>30</v>
      </c>
      <c r="E11" s="33">
        <v>0.20833333333333334</v>
      </c>
      <c r="F11" s="32"/>
    </row>
    <row r="13" spans="1:8" x14ac:dyDescent="0.15">
      <c r="B13" t="s">
        <v>36</v>
      </c>
    </row>
    <row r="14" spans="1:8" x14ac:dyDescent="0.15">
      <c r="B14" s="28" t="s">
        <v>31</v>
      </c>
      <c r="C14" s="29">
        <v>0.375</v>
      </c>
      <c r="D14" s="30" t="s">
        <v>30</v>
      </c>
      <c r="E14" s="33">
        <v>0.70833333333333337</v>
      </c>
    </row>
    <row r="16" spans="1:8" x14ac:dyDescent="0.15">
      <c r="B16" t="s">
        <v>37</v>
      </c>
    </row>
    <row r="17" spans="1:3" x14ac:dyDescent="0.15">
      <c r="B17" s="28" t="s">
        <v>31</v>
      </c>
      <c r="C17" s="37">
        <v>0.72916666666666663</v>
      </c>
    </row>
    <row r="18" spans="1:3" x14ac:dyDescent="0.15">
      <c r="B18" s="39" t="s">
        <v>38</v>
      </c>
      <c r="C18" s="38"/>
    </row>
    <row r="19" spans="1:3" x14ac:dyDescent="0.15">
      <c r="B19" s="39" t="s">
        <v>39</v>
      </c>
      <c r="C19" s="38"/>
    </row>
    <row r="20" spans="1:3" x14ac:dyDescent="0.15">
      <c r="B20" s="39" t="s">
        <v>40</v>
      </c>
      <c r="C20" s="38"/>
    </row>
    <row r="21" spans="1:3" x14ac:dyDescent="0.15">
      <c r="B21" s="39" t="s">
        <v>41</v>
      </c>
      <c r="C21" s="38"/>
    </row>
    <row r="22" spans="1:3" x14ac:dyDescent="0.15">
      <c r="B22" s="39" t="s">
        <v>42</v>
      </c>
    </row>
    <row r="23" spans="1:3" x14ac:dyDescent="0.15">
      <c r="B23" s="39" t="s">
        <v>43</v>
      </c>
    </row>
    <row r="24" spans="1:3" x14ac:dyDescent="0.15">
      <c r="B24" s="39"/>
    </row>
    <row r="25" spans="1:3" x14ac:dyDescent="0.15">
      <c r="B25" s="39"/>
    </row>
    <row r="26" spans="1:3" x14ac:dyDescent="0.15">
      <c r="B26" s="39"/>
    </row>
    <row r="27" spans="1:3" x14ac:dyDescent="0.15">
      <c r="B27" s="39"/>
    </row>
    <row r="28" spans="1:3" x14ac:dyDescent="0.15">
      <c r="A28" t="s">
        <v>35</v>
      </c>
    </row>
  </sheetData>
  <sheetProtection algorithmName="SHA-512" hashValue="+HGSoTVpBvKRbzQtK3etlSGnikLyA+zlowL80Z+dTN1PR+hTKZl8jHc7daNN3P4PAtDkq1uG58PpUg4bSCreXA==" saltValue="9tieSjgUGZ9xDxDFfveFKw==" spinCount="100000" sheet="1" objects="1" scenarios="1"/>
  <phoneticPr fontId="18"/>
  <dataValidations count="1">
    <dataValidation imeMode="off" allowBlank="1" showInputMessage="1" showErrorMessage="1" sqref="D11 C7 C3 C17:C21 D14 C14 E14 E11 C11 C8 C5 C4" xr:uid="{00000000-0002-0000-0200-000000000000}"/>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使い方</vt:lpstr>
      <vt:lpstr>勤怠データ集計</vt:lpstr>
      <vt:lpstr>設定</vt:lpstr>
      <vt:lpstr>勤怠データ集計!Print_Area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2018-06-12T12:30:25Z</dcterms:created>
  <dcterms:modified xsi:type="dcterms:W3CDTF">2018-06-12T12:31:19Z</dcterms:modified>
</cp:coreProperties>
</file>